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172.24.22.107\01 共有\2019\08_設備・研究推進課\07 応援ファンド\３１年度\農商工応援ファンド\001　要項・要領\R1 11月改正\03　様式\改正前\"/>
    </mc:Choice>
  </mc:AlternateContent>
  <xr:revisionPtr revIDLastSave="0" documentId="8_{0ED63E8E-86C7-43EB-BBEA-F0060E1B7C95}" xr6:coauthVersionLast="45" xr6:coauthVersionMax="45" xr10:uidLastSave="{00000000-0000-0000-0000-000000000000}"/>
  <bookViews>
    <workbookView xWindow="-120" yWindow="-120" windowWidth="29040" windowHeight="15840" firstSheet="10" activeTab="10" xr2:uid="{00000000-000D-0000-FFFF-FFFF00000000}"/>
  </bookViews>
  <sheets>
    <sheet name="作成にあたって" sheetId="20" r:id="rId1"/>
    <sheet name="１ 事業申請書１－１－②" sheetId="4" r:id="rId2"/>
    <sheet name="２ 交付申請書８－１－②" sheetId="21" r:id="rId3"/>
    <sheet name="３ 実績報告書２３－１－②" sheetId="22" r:id="rId4"/>
    <sheet name="４ 誓約書１－２－②" sheetId="23" r:id="rId5"/>
    <sheet name="５ 事業計画書・実績報告（共通様式）１－３－②、２３－２－②" sheetId="8" r:id="rId6"/>
    <sheet name="６ 交付申請用・収支予算書１－４－②" sheetId="2" r:id="rId7"/>
    <sheet name="７ 実績報告用・収支決算書２３－３－②" sheetId="16" r:id="rId8"/>
    <sheet name="８ 支出明細書（実施計画・１年目）１－５－②" sheetId="1" r:id="rId9"/>
    <sheet name="９ 支出明細書（実施計画・２年目）１－５－②" sheetId="18" r:id="rId10"/>
    <sheet name="10 支出明細書 (実績報告・１年目)２３－４－②" sheetId="15" r:id="rId11"/>
    <sheet name="11 支出明細書 (実績報告・２年目)２３－４－②" sheetId="19" r:id="rId12"/>
    <sheet name="12 委託外注計画１－６－②" sheetId="11" r:id="rId13"/>
    <sheet name="Sheet1" sheetId="24" r:id="rId14"/>
  </sheets>
  <definedNames>
    <definedName name="_xlnm.Print_Area" localSheetId="1">'１ 事業申請書１－１－②'!$A$1:$O$39</definedName>
    <definedName name="_xlnm.Print_Area" localSheetId="10">'10 支出明細書 (実績報告・１年目)２３－４－②'!$A$1:$R$102</definedName>
    <definedName name="_xlnm.Print_Area" localSheetId="11">'11 支出明細書 (実績報告・２年目)２３－４－②'!$A$1:$R$102</definedName>
    <definedName name="_xlnm.Print_Area" localSheetId="2">'２ 交付申請書８－１－②'!$A$1:$O$44</definedName>
    <definedName name="_xlnm.Print_Area" localSheetId="3">'３ 実績報告書２３－１－②'!$A$1:$O$47</definedName>
    <definedName name="_xlnm.Print_Area" localSheetId="4">'４ 誓約書１－２－②'!$A$1:$K$45</definedName>
    <definedName name="_xlnm.Print_Area" localSheetId="5">'５ 事業計画書・実績報告（共通様式）１－３－②、２３－２－②'!$A$1:$Q$368</definedName>
    <definedName name="_xlnm.Print_Area" localSheetId="6">'６ 交付申請用・収支予算書１－４－②'!$A$1:$H$27</definedName>
    <definedName name="_xlnm.Print_Area" localSheetId="7">'７ 実績報告用・収支決算書２３－３－②'!$A$1:$H$34</definedName>
    <definedName name="_xlnm.Print_Area" localSheetId="8">'８ 支出明細書（実施計画・１年目）１－５－②'!$A$1:$V$102</definedName>
    <definedName name="_xlnm.Print_Area" localSheetId="9">'９ 支出明細書（実施計画・２年目）１－５－②'!$A$1:$V$102</definedName>
    <definedName name="_xlnm.Print_Area" localSheetId="0">作成にあたって!$A$1:$I$43</definedName>
    <definedName name="_xlnm.Print_Titles" localSheetId="10">'10 支出明細書 (実績報告・１年目)２３－４－②'!$C:$Q,'10 支出明細書 (実績報告・１年目)２３－４－②'!$8:$10</definedName>
    <definedName name="_xlnm.Print_Titles" localSheetId="11">'11 支出明細書 (実績報告・２年目)２３－４－②'!$C:$Q,'11 支出明細書 (実績報告・２年目)２３－４－②'!$8:$10</definedName>
    <definedName name="_xlnm.Print_Titles" localSheetId="8">'８ 支出明細書（実施計画・１年目）１－５－②'!$C:$U,'８ 支出明細書（実施計画・１年目）１－５－②'!$8:$10</definedName>
    <definedName name="_xlnm.Print_Titles" localSheetId="9">'９ 支出明細書（実施計画・２年目）１－５－②'!$C:$U,'９ 支出明細書（実施計画・２年目）１－５－②'!$8:$10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5" i="19" l="1"/>
  <c r="J115" i="19" s="1"/>
  <c r="G115" i="19"/>
  <c r="F115" i="19"/>
  <c r="I114" i="19"/>
  <c r="J114" i="19" s="1"/>
  <c r="G114" i="19"/>
  <c r="F114" i="19"/>
  <c r="I113" i="19"/>
  <c r="J113" i="19" s="1"/>
  <c r="G113" i="19"/>
  <c r="F113" i="19"/>
  <c r="I112" i="19"/>
  <c r="J112" i="19" s="1"/>
  <c r="G112" i="19"/>
  <c r="F112" i="19"/>
  <c r="E272" i="8" s="1"/>
  <c r="I111" i="19"/>
  <c r="J111" i="19" s="1"/>
  <c r="G111" i="19"/>
  <c r="F111" i="19"/>
  <c r="I110" i="19"/>
  <c r="J110" i="19" s="1"/>
  <c r="G110" i="19"/>
  <c r="F110" i="19"/>
  <c r="I109" i="19"/>
  <c r="I116" i="19" s="1"/>
  <c r="G109" i="19"/>
  <c r="G116" i="19" s="1"/>
  <c r="F109" i="19"/>
  <c r="J98" i="19"/>
  <c r="G98" i="19"/>
  <c r="I98" i="19" s="1"/>
  <c r="F95" i="19"/>
  <c r="M94" i="19"/>
  <c r="J94" i="19"/>
  <c r="G94" i="19"/>
  <c r="I94" i="19" s="1"/>
  <c r="M93" i="19"/>
  <c r="J93" i="19"/>
  <c r="J95" i="19" s="1"/>
  <c r="M92" i="19"/>
  <c r="M95" i="19" s="1"/>
  <c r="J92" i="19"/>
  <c r="I92" i="19"/>
  <c r="G92" i="19"/>
  <c r="J91" i="19"/>
  <c r="F91" i="19"/>
  <c r="M90" i="19"/>
  <c r="J90" i="19"/>
  <c r="G90" i="19" s="1"/>
  <c r="I90" i="19"/>
  <c r="M89" i="19"/>
  <c r="J89" i="19"/>
  <c r="G89" i="19"/>
  <c r="M88" i="19"/>
  <c r="M91" i="19" s="1"/>
  <c r="J88" i="19"/>
  <c r="G88" i="19"/>
  <c r="I88" i="19" s="1"/>
  <c r="F87" i="19"/>
  <c r="M86" i="19"/>
  <c r="J86" i="19"/>
  <c r="I86" i="19"/>
  <c r="G86" i="19"/>
  <c r="M85" i="19"/>
  <c r="J85" i="19"/>
  <c r="M84" i="19"/>
  <c r="M87" i="19" s="1"/>
  <c r="J84" i="19"/>
  <c r="G84" i="19" s="1"/>
  <c r="I84" i="19"/>
  <c r="F83" i="19"/>
  <c r="M82" i="19"/>
  <c r="J82" i="19"/>
  <c r="G82" i="19"/>
  <c r="I82" i="19" s="1"/>
  <c r="M81" i="19"/>
  <c r="J81" i="19"/>
  <c r="G81" i="19" s="1"/>
  <c r="I81" i="19" s="1"/>
  <c r="M80" i="19"/>
  <c r="J80" i="19"/>
  <c r="I80" i="19"/>
  <c r="G80" i="19"/>
  <c r="J79" i="19"/>
  <c r="F78" i="19"/>
  <c r="F96" i="19" s="1"/>
  <c r="M77" i="19"/>
  <c r="J77" i="19"/>
  <c r="G77" i="19"/>
  <c r="I77" i="19" s="1"/>
  <c r="M76" i="19"/>
  <c r="M78" i="19" s="1"/>
  <c r="J76" i="19"/>
  <c r="G76" i="19"/>
  <c r="I76" i="19" s="1"/>
  <c r="M75" i="19"/>
  <c r="J75" i="19"/>
  <c r="J78" i="19" s="1"/>
  <c r="M74" i="19"/>
  <c r="F74" i="19"/>
  <c r="M73" i="19"/>
  <c r="J73" i="19"/>
  <c r="G73" i="19" s="1"/>
  <c r="I73" i="19" s="1"/>
  <c r="M72" i="19"/>
  <c r="J72" i="19"/>
  <c r="G72" i="19" s="1"/>
  <c r="I72" i="19"/>
  <c r="M71" i="19"/>
  <c r="J71" i="19"/>
  <c r="G71" i="19"/>
  <c r="I71" i="19" s="1"/>
  <c r="M70" i="19"/>
  <c r="J70" i="19"/>
  <c r="J74" i="19" s="1"/>
  <c r="G70" i="19"/>
  <c r="G74" i="19" s="1"/>
  <c r="F69" i="19"/>
  <c r="M68" i="19"/>
  <c r="J68" i="19"/>
  <c r="I68" i="19"/>
  <c r="G68" i="19"/>
  <c r="M67" i="19"/>
  <c r="J67" i="19"/>
  <c r="G67" i="19" s="1"/>
  <c r="I67" i="19" s="1"/>
  <c r="M66" i="19"/>
  <c r="J66" i="19"/>
  <c r="G66" i="19" s="1"/>
  <c r="I66" i="19"/>
  <c r="M65" i="19"/>
  <c r="M69" i="19" s="1"/>
  <c r="J65" i="19"/>
  <c r="G65" i="19"/>
  <c r="I65" i="19" s="1"/>
  <c r="J64" i="19"/>
  <c r="F63" i="19"/>
  <c r="M62" i="19"/>
  <c r="J62" i="19"/>
  <c r="G62" i="19" s="1"/>
  <c r="I62" i="19" s="1"/>
  <c r="M61" i="19"/>
  <c r="J61" i="19"/>
  <c r="G61" i="19" s="1"/>
  <c r="I61" i="19" s="1"/>
  <c r="M60" i="19"/>
  <c r="J60" i="19"/>
  <c r="G60" i="19"/>
  <c r="I60" i="19" s="1"/>
  <c r="M59" i="19"/>
  <c r="J59" i="19"/>
  <c r="G59" i="19"/>
  <c r="I59" i="19" s="1"/>
  <c r="M58" i="19"/>
  <c r="J58" i="19"/>
  <c r="G58" i="19" s="1"/>
  <c r="I58" i="19" s="1"/>
  <c r="M57" i="19"/>
  <c r="M63" i="19" s="1"/>
  <c r="J57" i="19"/>
  <c r="I57" i="19"/>
  <c r="G57" i="19"/>
  <c r="M56" i="19"/>
  <c r="J56" i="19"/>
  <c r="G56" i="19" s="1"/>
  <c r="I56" i="19" s="1"/>
  <c r="M55" i="19"/>
  <c r="J55" i="19"/>
  <c r="J63" i="19" s="1"/>
  <c r="F54" i="19"/>
  <c r="M53" i="19"/>
  <c r="J53" i="19"/>
  <c r="G53" i="19"/>
  <c r="I53" i="19" s="1"/>
  <c r="M52" i="19"/>
  <c r="J52" i="19"/>
  <c r="J54" i="19" s="1"/>
  <c r="M51" i="19"/>
  <c r="M54" i="19" s="1"/>
  <c r="J51" i="19"/>
  <c r="I51" i="19"/>
  <c r="G51" i="19"/>
  <c r="J50" i="19"/>
  <c r="F50" i="19"/>
  <c r="M49" i="19"/>
  <c r="J49" i="19"/>
  <c r="G49" i="19" s="1"/>
  <c r="I49" i="19" s="1"/>
  <c r="M48" i="19"/>
  <c r="J48" i="19"/>
  <c r="G48" i="19"/>
  <c r="M47" i="19"/>
  <c r="M50" i="19" s="1"/>
  <c r="J47" i="19"/>
  <c r="G47" i="19"/>
  <c r="I47" i="19" s="1"/>
  <c r="F46" i="19"/>
  <c r="M45" i="19"/>
  <c r="J45" i="19"/>
  <c r="I45" i="19"/>
  <c r="G45" i="19"/>
  <c r="M44" i="19"/>
  <c r="J44" i="19"/>
  <c r="M43" i="19"/>
  <c r="M46" i="19" s="1"/>
  <c r="J43" i="19"/>
  <c r="G43" i="19" s="1"/>
  <c r="I43" i="19"/>
  <c r="F42" i="19"/>
  <c r="M41" i="19"/>
  <c r="J41" i="19"/>
  <c r="G41" i="19"/>
  <c r="I41" i="19" s="1"/>
  <c r="M40" i="19"/>
  <c r="J40" i="19"/>
  <c r="G40" i="19"/>
  <c r="I40" i="19" s="1"/>
  <c r="M39" i="19"/>
  <c r="J39" i="19"/>
  <c r="G39" i="19" s="1"/>
  <c r="I39" i="19" s="1"/>
  <c r="M38" i="19"/>
  <c r="J38" i="19"/>
  <c r="I38" i="19"/>
  <c r="G38" i="19"/>
  <c r="J37" i="19"/>
  <c r="F36" i="19"/>
  <c r="M35" i="19"/>
  <c r="J35" i="19"/>
  <c r="G35" i="19"/>
  <c r="I35" i="19" s="1"/>
  <c r="M34" i="19"/>
  <c r="J34" i="19"/>
  <c r="G34" i="19"/>
  <c r="I34" i="19" s="1"/>
  <c r="M33" i="19"/>
  <c r="J33" i="19"/>
  <c r="G33" i="19" s="1"/>
  <c r="I33" i="19" s="1"/>
  <c r="M32" i="19"/>
  <c r="J32" i="19"/>
  <c r="I32" i="19"/>
  <c r="G32" i="19"/>
  <c r="M31" i="19"/>
  <c r="J31" i="19"/>
  <c r="G31" i="19" s="1"/>
  <c r="I31" i="19" s="1"/>
  <c r="M30" i="19"/>
  <c r="J30" i="19"/>
  <c r="G30" i="19" s="1"/>
  <c r="I30" i="19"/>
  <c r="M29" i="19"/>
  <c r="J29" i="19"/>
  <c r="G29" i="19"/>
  <c r="I29" i="19" s="1"/>
  <c r="M28" i="19"/>
  <c r="J28" i="19"/>
  <c r="G28" i="19"/>
  <c r="I28" i="19" s="1"/>
  <c r="J27" i="19"/>
  <c r="M26" i="19"/>
  <c r="F26" i="19"/>
  <c r="M25" i="19"/>
  <c r="J25" i="19"/>
  <c r="G25" i="19" s="1"/>
  <c r="I25" i="19" s="1"/>
  <c r="M24" i="19"/>
  <c r="J24" i="19"/>
  <c r="G24" i="19" s="1"/>
  <c r="I24" i="19"/>
  <c r="M23" i="19"/>
  <c r="J23" i="19"/>
  <c r="G23" i="19"/>
  <c r="F22" i="19"/>
  <c r="M21" i="19"/>
  <c r="J21" i="19"/>
  <c r="G21" i="19" s="1"/>
  <c r="I21" i="19" s="1"/>
  <c r="M20" i="19"/>
  <c r="J20" i="19"/>
  <c r="I20" i="19"/>
  <c r="G20" i="19"/>
  <c r="M19" i="19"/>
  <c r="J19" i="19"/>
  <c r="G19" i="19" s="1"/>
  <c r="I19" i="19" s="1"/>
  <c r="M18" i="19"/>
  <c r="J18" i="19"/>
  <c r="G18" i="19" s="1"/>
  <c r="I18" i="19"/>
  <c r="M17" i="19"/>
  <c r="J17" i="19"/>
  <c r="G17" i="19"/>
  <c r="I17" i="19" s="1"/>
  <c r="M16" i="19"/>
  <c r="M22" i="19" s="1"/>
  <c r="J16" i="19"/>
  <c r="G16" i="19"/>
  <c r="I16" i="19" s="1"/>
  <c r="M15" i="19"/>
  <c r="J15" i="19"/>
  <c r="M14" i="19"/>
  <c r="F14" i="19"/>
  <c r="M13" i="19"/>
  <c r="J13" i="19"/>
  <c r="G13" i="19" s="1"/>
  <c r="I13" i="19" s="1"/>
  <c r="M12" i="19"/>
  <c r="J12" i="19"/>
  <c r="G12" i="19" s="1"/>
  <c r="I12" i="19"/>
  <c r="D12" i="19"/>
  <c r="D13" i="19" s="1"/>
  <c r="D15" i="19" s="1"/>
  <c r="D16" i="19" s="1"/>
  <c r="D17" i="19" s="1"/>
  <c r="D18" i="19" s="1"/>
  <c r="D19" i="19" s="1"/>
  <c r="D20" i="19" s="1"/>
  <c r="D21" i="19" s="1"/>
  <c r="D23" i="19" s="1"/>
  <c r="D24" i="19" s="1"/>
  <c r="D25" i="19" s="1"/>
  <c r="D27" i="19" s="1"/>
  <c r="D28" i="19" s="1"/>
  <c r="D29" i="19" s="1"/>
  <c r="D30" i="19" s="1"/>
  <c r="D31" i="19" s="1"/>
  <c r="D32" i="19" s="1"/>
  <c r="D33" i="19" s="1"/>
  <c r="D34" i="19" s="1"/>
  <c r="D35" i="19" s="1"/>
  <c r="D37" i="19" s="1"/>
  <c r="D38" i="19" s="1"/>
  <c r="D39" i="19" s="1"/>
  <c r="D40" i="19" s="1"/>
  <c r="D41" i="19" s="1"/>
  <c r="D43" i="19" s="1"/>
  <c r="D44" i="19" s="1"/>
  <c r="D45" i="19" s="1"/>
  <c r="D47" i="19" s="1"/>
  <c r="D48" i="19" s="1"/>
  <c r="D49" i="19" s="1"/>
  <c r="D51" i="19" s="1"/>
  <c r="D52" i="19" s="1"/>
  <c r="D53" i="19" s="1"/>
  <c r="D55" i="19" s="1"/>
  <c r="D56" i="19" s="1"/>
  <c r="D57" i="19" s="1"/>
  <c r="D58" i="19" s="1"/>
  <c r="D59" i="19" s="1"/>
  <c r="D60" i="19" s="1"/>
  <c r="D61" i="19" s="1"/>
  <c r="D62" i="19" s="1"/>
  <c r="D64" i="19" s="1"/>
  <c r="D65" i="19" s="1"/>
  <c r="D66" i="19" s="1"/>
  <c r="D67" i="19" s="1"/>
  <c r="D68" i="19" s="1"/>
  <c r="D70" i="19" s="1"/>
  <c r="D71" i="19" s="1"/>
  <c r="D72" i="19" s="1"/>
  <c r="D73" i="19" s="1"/>
  <c r="D75" i="19" s="1"/>
  <c r="D76" i="19" s="1"/>
  <c r="D77" i="19" s="1"/>
  <c r="D79" i="19" s="1"/>
  <c r="D80" i="19" s="1"/>
  <c r="D81" i="19" s="1"/>
  <c r="D82" i="19" s="1"/>
  <c r="D84" i="19" s="1"/>
  <c r="D85" i="19" s="1"/>
  <c r="D86" i="19" s="1"/>
  <c r="D88" i="19" s="1"/>
  <c r="D89" i="19" s="1"/>
  <c r="D90" i="19" s="1"/>
  <c r="D92" i="19" s="1"/>
  <c r="D93" i="19" s="1"/>
  <c r="D94" i="19" s="1"/>
  <c r="M11" i="19"/>
  <c r="J11" i="19"/>
  <c r="J14" i="19" s="1"/>
  <c r="G11" i="19"/>
  <c r="I115" i="15"/>
  <c r="J115" i="15" s="1"/>
  <c r="G115" i="15"/>
  <c r="F115" i="15"/>
  <c r="I114" i="15"/>
  <c r="J114" i="15" s="1"/>
  <c r="G114" i="15"/>
  <c r="F114" i="15"/>
  <c r="I113" i="15"/>
  <c r="J113" i="15" s="1"/>
  <c r="G113" i="15"/>
  <c r="F113" i="15"/>
  <c r="I112" i="15"/>
  <c r="J112" i="15" s="1"/>
  <c r="G112" i="15"/>
  <c r="F112" i="15"/>
  <c r="I111" i="15"/>
  <c r="J111" i="15" s="1"/>
  <c r="G111" i="15"/>
  <c r="F111" i="15"/>
  <c r="I110" i="15"/>
  <c r="J110" i="15" s="1"/>
  <c r="G110" i="15"/>
  <c r="F110" i="15"/>
  <c r="I109" i="15"/>
  <c r="G109" i="15"/>
  <c r="G116" i="15" s="1"/>
  <c r="F109" i="15"/>
  <c r="F116" i="15" s="1"/>
  <c r="J98" i="15"/>
  <c r="G98" i="15"/>
  <c r="I98" i="15" s="1"/>
  <c r="F96" i="15"/>
  <c r="F95" i="15"/>
  <c r="M94" i="15"/>
  <c r="J94" i="15"/>
  <c r="G94" i="15" s="1"/>
  <c r="I94" i="15" s="1"/>
  <c r="M93" i="15"/>
  <c r="J93" i="15"/>
  <c r="M92" i="15"/>
  <c r="M95" i="15" s="1"/>
  <c r="J92" i="15"/>
  <c r="I92" i="15"/>
  <c r="G92" i="15"/>
  <c r="G91" i="15"/>
  <c r="F91" i="15"/>
  <c r="M90" i="15"/>
  <c r="J90" i="15"/>
  <c r="G90" i="15" s="1"/>
  <c r="I90" i="15" s="1"/>
  <c r="M89" i="15"/>
  <c r="J89" i="15"/>
  <c r="G89" i="15" s="1"/>
  <c r="I89" i="15" s="1"/>
  <c r="M88" i="15"/>
  <c r="M91" i="15" s="1"/>
  <c r="J88" i="15"/>
  <c r="I88" i="15"/>
  <c r="G88" i="15"/>
  <c r="F87" i="15"/>
  <c r="M86" i="15"/>
  <c r="J86" i="15"/>
  <c r="I86" i="15"/>
  <c r="G86" i="15"/>
  <c r="M85" i="15"/>
  <c r="J85" i="15"/>
  <c r="M84" i="15"/>
  <c r="J84" i="15"/>
  <c r="G84" i="15" s="1"/>
  <c r="I84" i="15"/>
  <c r="F83" i="15"/>
  <c r="M82" i="15"/>
  <c r="J82" i="15"/>
  <c r="G82" i="15" s="1"/>
  <c r="I82" i="15" s="1"/>
  <c r="M81" i="15"/>
  <c r="J81" i="15"/>
  <c r="M80" i="15"/>
  <c r="J80" i="15"/>
  <c r="I80" i="15"/>
  <c r="G80" i="15"/>
  <c r="J79" i="15"/>
  <c r="G79" i="15"/>
  <c r="F78" i="15"/>
  <c r="M77" i="15"/>
  <c r="M78" i="15" s="1"/>
  <c r="J77" i="15"/>
  <c r="M76" i="15"/>
  <c r="J76" i="15"/>
  <c r="I76" i="15"/>
  <c r="G76" i="15"/>
  <c r="M75" i="15"/>
  <c r="J75" i="15"/>
  <c r="G75" i="15"/>
  <c r="F74" i="15"/>
  <c r="M73" i="15"/>
  <c r="J73" i="15"/>
  <c r="G73" i="15" s="1"/>
  <c r="I73" i="15" s="1"/>
  <c r="M72" i="15"/>
  <c r="J72" i="15"/>
  <c r="G72" i="15" s="1"/>
  <c r="I72" i="15"/>
  <c r="M71" i="15"/>
  <c r="J71" i="15"/>
  <c r="G71" i="15" s="1"/>
  <c r="I71" i="15" s="1"/>
  <c r="M70" i="15"/>
  <c r="M74" i="15" s="1"/>
  <c r="J70" i="15"/>
  <c r="F69" i="15"/>
  <c r="M68" i="15"/>
  <c r="J68" i="15"/>
  <c r="G68" i="15"/>
  <c r="I68" i="15" s="1"/>
  <c r="M67" i="15"/>
  <c r="J67" i="15"/>
  <c r="G67" i="15" s="1"/>
  <c r="I67" i="15" s="1"/>
  <c r="M66" i="15"/>
  <c r="J66" i="15"/>
  <c r="G66" i="15" s="1"/>
  <c r="M65" i="15"/>
  <c r="J65" i="15"/>
  <c r="I65" i="15"/>
  <c r="G65" i="15"/>
  <c r="J64" i="15"/>
  <c r="G64" i="15" s="1"/>
  <c r="I64" i="15" s="1"/>
  <c r="M63" i="15"/>
  <c r="F63" i="15"/>
  <c r="M62" i="15"/>
  <c r="J62" i="15"/>
  <c r="G62" i="15"/>
  <c r="I62" i="15" s="1"/>
  <c r="M61" i="15"/>
  <c r="J61" i="15"/>
  <c r="G61" i="15" s="1"/>
  <c r="I61" i="15" s="1"/>
  <c r="M60" i="15"/>
  <c r="J60" i="15"/>
  <c r="G60" i="15" s="1"/>
  <c r="I60" i="15" s="1"/>
  <c r="M59" i="15"/>
  <c r="J59" i="15"/>
  <c r="I59" i="15"/>
  <c r="G59" i="15"/>
  <c r="M58" i="15"/>
  <c r="J58" i="15"/>
  <c r="G58" i="15"/>
  <c r="I58" i="15" s="1"/>
  <c r="M57" i="15"/>
  <c r="J57" i="15"/>
  <c r="G57" i="15"/>
  <c r="I57" i="15" s="1"/>
  <c r="M56" i="15"/>
  <c r="J56" i="15"/>
  <c r="G56" i="15"/>
  <c r="I56" i="15" s="1"/>
  <c r="M55" i="15"/>
  <c r="J55" i="15"/>
  <c r="F54" i="15"/>
  <c r="M53" i="15"/>
  <c r="J53" i="15"/>
  <c r="G53" i="15" s="1"/>
  <c r="I53" i="15" s="1"/>
  <c r="M52" i="15"/>
  <c r="J52" i="15"/>
  <c r="J54" i="15" s="1"/>
  <c r="M51" i="15"/>
  <c r="M54" i="15" s="1"/>
  <c r="J51" i="15"/>
  <c r="G51" i="15"/>
  <c r="I51" i="15" s="1"/>
  <c r="F50" i="15"/>
  <c r="M49" i="15"/>
  <c r="J49" i="15"/>
  <c r="G49" i="15" s="1"/>
  <c r="I49" i="15"/>
  <c r="M48" i="15"/>
  <c r="J48" i="15"/>
  <c r="G48" i="15" s="1"/>
  <c r="I48" i="15" s="1"/>
  <c r="M47" i="15"/>
  <c r="M50" i="15" s="1"/>
  <c r="J47" i="15"/>
  <c r="F46" i="15"/>
  <c r="M45" i="15"/>
  <c r="J45" i="15"/>
  <c r="G45" i="15"/>
  <c r="I45" i="15" s="1"/>
  <c r="M44" i="15"/>
  <c r="J44" i="15"/>
  <c r="G44" i="15"/>
  <c r="I44" i="15" s="1"/>
  <c r="M43" i="15"/>
  <c r="J43" i="15"/>
  <c r="F42" i="15"/>
  <c r="M41" i="15"/>
  <c r="J41" i="15"/>
  <c r="G41" i="15" s="1"/>
  <c r="I41" i="15" s="1"/>
  <c r="M40" i="15"/>
  <c r="J40" i="15"/>
  <c r="G40" i="15" s="1"/>
  <c r="I40" i="15" s="1"/>
  <c r="J39" i="15"/>
  <c r="G39" i="15"/>
  <c r="M39" i="15" s="1"/>
  <c r="J38" i="15"/>
  <c r="G38" i="15"/>
  <c r="J37" i="15"/>
  <c r="G37" i="15" s="1"/>
  <c r="F36" i="15"/>
  <c r="M35" i="15"/>
  <c r="J35" i="15"/>
  <c r="I35" i="15"/>
  <c r="G35" i="15"/>
  <c r="M34" i="15"/>
  <c r="J34" i="15"/>
  <c r="G34" i="15" s="1"/>
  <c r="I34" i="15" s="1"/>
  <c r="M33" i="15"/>
  <c r="J33" i="15"/>
  <c r="G33" i="15" s="1"/>
  <c r="I33" i="15" s="1"/>
  <c r="M32" i="15"/>
  <c r="J32" i="15"/>
  <c r="G32" i="15"/>
  <c r="I32" i="15" s="1"/>
  <c r="M31" i="15"/>
  <c r="J31" i="15"/>
  <c r="G31" i="15"/>
  <c r="I31" i="15" s="1"/>
  <c r="M30" i="15"/>
  <c r="J30" i="15"/>
  <c r="G30" i="15" s="1"/>
  <c r="I30" i="15"/>
  <c r="D30" i="15"/>
  <c r="D31" i="15" s="1"/>
  <c r="D32" i="15" s="1"/>
  <c r="D33" i="15" s="1"/>
  <c r="D34" i="15" s="1"/>
  <c r="D35" i="15" s="1"/>
  <c r="D37" i="15" s="1"/>
  <c r="D38" i="15" s="1"/>
  <c r="D39" i="15" s="1"/>
  <c r="D40" i="15" s="1"/>
  <c r="D41" i="15" s="1"/>
  <c r="D43" i="15" s="1"/>
  <c r="D44" i="15" s="1"/>
  <c r="D45" i="15" s="1"/>
  <c r="D47" i="15" s="1"/>
  <c r="D48" i="15" s="1"/>
  <c r="D49" i="15" s="1"/>
  <c r="D51" i="15" s="1"/>
  <c r="D52" i="15" s="1"/>
  <c r="D53" i="15" s="1"/>
  <c r="D55" i="15" s="1"/>
  <c r="D56" i="15" s="1"/>
  <c r="D57" i="15" s="1"/>
  <c r="D58" i="15" s="1"/>
  <c r="D59" i="15" s="1"/>
  <c r="D60" i="15" s="1"/>
  <c r="D61" i="15" s="1"/>
  <c r="D62" i="15" s="1"/>
  <c r="D64" i="15" s="1"/>
  <c r="D65" i="15" s="1"/>
  <c r="D66" i="15" s="1"/>
  <c r="D67" i="15" s="1"/>
  <c r="D68" i="15" s="1"/>
  <c r="D70" i="15" s="1"/>
  <c r="D71" i="15" s="1"/>
  <c r="D72" i="15" s="1"/>
  <c r="D73" i="15" s="1"/>
  <c r="D75" i="15" s="1"/>
  <c r="D76" i="15" s="1"/>
  <c r="D77" i="15" s="1"/>
  <c r="D79" i="15" s="1"/>
  <c r="D80" i="15" s="1"/>
  <c r="D81" i="15" s="1"/>
  <c r="D82" i="15" s="1"/>
  <c r="D84" i="15" s="1"/>
  <c r="D85" i="15" s="1"/>
  <c r="D86" i="15" s="1"/>
  <c r="D88" i="15" s="1"/>
  <c r="D89" i="15" s="1"/>
  <c r="D90" i="15" s="1"/>
  <c r="D92" i="15" s="1"/>
  <c r="D93" i="15" s="1"/>
  <c r="D94" i="15" s="1"/>
  <c r="M29" i="15"/>
  <c r="J29" i="15"/>
  <c r="G29" i="15" s="1"/>
  <c r="I29" i="15" s="1"/>
  <c r="J28" i="15"/>
  <c r="G28" i="15" s="1"/>
  <c r="I28" i="15" s="1"/>
  <c r="J27" i="15"/>
  <c r="F26" i="15"/>
  <c r="M25" i="15"/>
  <c r="J25" i="15"/>
  <c r="G25" i="15"/>
  <c r="I25" i="15" s="1"/>
  <c r="M24" i="15"/>
  <c r="J24" i="15"/>
  <c r="J26" i="15" s="1"/>
  <c r="M23" i="15"/>
  <c r="M26" i="15" s="1"/>
  <c r="J23" i="15"/>
  <c r="G23" i="15" s="1"/>
  <c r="F22" i="15"/>
  <c r="M21" i="15"/>
  <c r="J21" i="15"/>
  <c r="G21" i="15" s="1"/>
  <c r="I21" i="15"/>
  <c r="M20" i="15"/>
  <c r="J20" i="15"/>
  <c r="G20" i="15"/>
  <c r="I20" i="15" s="1"/>
  <c r="M19" i="15"/>
  <c r="J19" i="15"/>
  <c r="G19" i="15"/>
  <c r="I19" i="15" s="1"/>
  <c r="M18" i="15"/>
  <c r="J18" i="15"/>
  <c r="G18" i="15" s="1"/>
  <c r="I18" i="15" s="1"/>
  <c r="M17" i="15"/>
  <c r="J17" i="15"/>
  <c r="G17" i="15" s="1"/>
  <c r="I17" i="15" s="1"/>
  <c r="M16" i="15"/>
  <c r="J16" i="15"/>
  <c r="G16" i="15" s="1"/>
  <c r="I16" i="15" s="1"/>
  <c r="M15" i="15"/>
  <c r="J15" i="15"/>
  <c r="F14" i="15"/>
  <c r="M13" i="15"/>
  <c r="J13" i="15"/>
  <c r="G13" i="15"/>
  <c r="I13" i="15" s="1"/>
  <c r="M12" i="15"/>
  <c r="J12" i="15"/>
  <c r="J14" i="15" s="1"/>
  <c r="D12" i="15"/>
  <c r="D13" i="15" s="1"/>
  <c r="D15" i="15" s="1"/>
  <c r="D16" i="15" s="1"/>
  <c r="D17" i="15" s="1"/>
  <c r="D18" i="15" s="1"/>
  <c r="D19" i="15" s="1"/>
  <c r="D20" i="15" s="1"/>
  <c r="D21" i="15" s="1"/>
  <c r="D23" i="15" s="1"/>
  <c r="D24" i="15" s="1"/>
  <c r="D25" i="15" s="1"/>
  <c r="D27" i="15" s="1"/>
  <c r="D28" i="15" s="1"/>
  <c r="D29" i="15" s="1"/>
  <c r="M11" i="15"/>
  <c r="M14" i="15" s="1"/>
  <c r="J11" i="15"/>
  <c r="G11" i="15" s="1"/>
  <c r="J115" i="18"/>
  <c r="I115" i="18"/>
  <c r="G115" i="18"/>
  <c r="F115" i="18"/>
  <c r="J114" i="18"/>
  <c r="I114" i="18"/>
  <c r="G114" i="18"/>
  <c r="F114" i="18"/>
  <c r="I113" i="18"/>
  <c r="J113" i="18" s="1"/>
  <c r="G113" i="18"/>
  <c r="F113" i="18"/>
  <c r="J112" i="18"/>
  <c r="I112" i="18"/>
  <c r="G112" i="18"/>
  <c r="F112" i="18"/>
  <c r="E271" i="8" s="1"/>
  <c r="J111" i="18"/>
  <c r="I111" i="18"/>
  <c r="G111" i="18"/>
  <c r="F111" i="18"/>
  <c r="I110" i="18"/>
  <c r="J110" i="18" s="1"/>
  <c r="G110" i="18"/>
  <c r="G116" i="18" s="1"/>
  <c r="F110" i="18"/>
  <c r="J109" i="18"/>
  <c r="I109" i="18"/>
  <c r="G109" i="18"/>
  <c r="F109" i="18"/>
  <c r="J98" i="18"/>
  <c r="G98" i="18"/>
  <c r="I98" i="18" s="1"/>
  <c r="Q94" i="18"/>
  <c r="J94" i="18"/>
  <c r="G94" i="18" s="1"/>
  <c r="I94" i="18" s="1"/>
  <c r="F94" i="18"/>
  <c r="Q93" i="18"/>
  <c r="Q95" i="18" s="1"/>
  <c r="J93" i="18"/>
  <c r="G93" i="18" s="1"/>
  <c r="I93" i="18" s="1"/>
  <c r="F93" i="18"/>
  <c r="Q92" i="18"/>
  <c r="J92" i="18"/>
  <c r="Q90" i="18"/>
  <c r="Q91" i="18" s="1"/>
  <c r="J90" i="18"/>
  <c r="G90" i="18" s="1"/>
  <c r="Q89" i="18"/>
  <c r="J89" i="18"/>
  <c r="G89" i="18" s="1"/>
  <c r="F89" i="18" s="1"/>
  <c r="I89" i="18"/>
  <c r="Q88" i="18"/>
  <c r="J88" i="18"/>
  <c r="G88" i="18" s="1"/>
  <c r="I88" i="18" s="1"/>
  <c r="J87" i="18"/>
  <c r="Q86" i="18"/>
  <c r="J86" i="18"/>
  <c r="G86" i="18"/>
  <c r="Q85" i="18"/>
  <c r="Q87" i="18" s="1"/>
  <c r="J85" i="18"/>
  <c r="I85" i="18"/>
  <c r="G85" i="18"/>
  <c r="F85" i="18" s="1"/>
  <c r="Q84" i="18"/>
  <c r="J84" i="18"/>
  <c r="G84" i="18" s="1"/>
  <c r="I84" i="18"/>
  <c r="Q82" i="18"/>
  <c r="J82" i="18"/>
  <c r="G82" i="18"/>
  <c r="I82" i="18" s="1"/>
  <c r="F82" i="18"/>
  <c r="Q81" i="18"/>
  <c r="J81" i="18"/>
  <c r="I81" i="18"/>
  <c r="G81" i="18"/>
  <c r="F81" i="18"/>
  <c r="Q80" i="18"/>
  <c r="J80" i="18"/>
  <c r="G80" i="18" s="1"/>
  <c r="Q79" i="18"/>
  <c r="J79" i="18"/>
  <c r="Q78" i="18"/>
  <c r="J78" i="18"/>
  <c r="Q77" i="18"/>
  <c r="J77" i="18"/>
  <c r="G77" i="18"/>
  <c r="I77" i="18" s="1"/>
  <c r="F77" i="18"/>
  <c r="Q76" i="18"/>
  <c r="J76" i="18"/>
  <c r="G76" i="18"/>
  <c r="Q75" i="18"/>
  <c r="J75" i="18"/>
  <c r="G75" i="18"/>
  <c r="I75" i="18" s="1"/>
  <c r="J74" i="18"/>
  <c r="G74" i="18"/>
  <c r="F74" i="18"/>
  <c r="Q73" i="18"/>
  <c r="J73" i="18"/>
  <c r="I73" i="18"/>
  <c r="G73" i="18"/>
  <c r="F73" i="18"/>
  <c r="Q72" i="18"/>
  <c r="J72" i="18"/>
  <c r="I72" i="18"/>
  <c r="G72" i="18"/>
  <c r="F72" i="18"/>
  <c r="Q71" i="18"/>
  <c r="J71" i="18"/>
  <c r="I71" i="18"/>
  <c r="G71" i="18"/>
  <c r="F71" i="18"/>
  <c r="Q70" i="18"/>
  <c r="Q74" i="18" s="1"/>
  <c r="J70" i="18"/>
  <c r="I70" i="18"/>
  <c r="I74" i="18" s="1"/>
  <c r="G70" i="18"/>
  <c r="F70" i="18"/>
  <c r="Q69" i="18"/>
  <c r="Q68" i="18"/>
  <c r="J68" i="18"/>
  <c r="G68" i="18"/>
  <c r="Q67" i="18"/>
  <c r="J67" i="18"/>
  <c r="G67" i="18"/>
  <c r="Q66" i="18"/>
  <c r="J66" i="18"/>
  <c r="G66" i="18"/>
  <c r="I66" i="18" s="1"/>
  <c r="F66" i="18"/>
  <c r="Q65" i="18"/>
  <c r="J65" i="18"/>
  <c r="G65" i="18"/>
  <c r="I65" i="18" s="1"/>
  <c r="F65" i="18"/>
  <c r="Q64" i="18"/>
  <c r="J64" i="18"/>
  <c r="G64" i="18"/>
  <c r="F64" i="18"/>
  <c r="J63" i="18"/>
  <c r="G63" i="18"/>
  <c r="F63" i="18"/>
  <c r="Q62" i="18"/>
  <c r="J62" i="18"/>
  <c r="I62" i="18"/>
  <c r="G62" i="18"/>
  <c r="F62" i="18"/>
  <c r="Q61" i="18"/>
  <c r="J61" i="18"/>
  <c r="I61" i="18"/>
  <c r="G61" i="18"/>
  <c r="F61" i="18"/>
  <c r="Q60" i="18"/>
  <c r="J60" i="18"/>
  <c r="I60" i="18"/>
  <c r="G60" i="18"/>
  <c r="F60" i="18"/>
  <c r="Q59" i="18"/>
  <c r="J59" i="18"/>
  <c r="I59" i="18"/>
  <c r="G59" i="18"/>
  <c r="F59" i="18"/>
  <c r="Q58" i="18"/>
  <c r="J58" i="18"/>
  <c r="I58" i="18"/>
  <c r="G58" i="18"/>
  <c r="F58" i="18"/>
  <c r="Q57" i="18"/>
  <c r="J57" i="18"/>
  <c r="I57" i="18"/>
  <c r="G57" i="18"/>
  <c r="F57" i="18"/>
  <c r="Q56" i="18"/>
  <c r="J56" i="18"/>
  <c r="I56" i="18"/>
  <c r="G56" i="18"/>
  <c r="F56" i="18"/>
  <c r="Q55" i="18"/>
  <c r="Q63" i="18" s="1"/>
  <c r="J55" i="18"/>
  <c r="I55" i="18"/>
  <c r="I63" i="18" s="1"/>
  <c r="G55" i="18"/>
  <c r="F55" i="18"/>
  <c r="Q53" i="18"/>
  <c r="J53" i="18"/>
  <c r="G53" i="18" s="1"/>
  <c r="Q52" i="18"/>
  <c r="J52" i="18"/>
  <c r="G52" i="18" s="1"/>
  <c r="Q51" i="18"/>
  <c r="Q54" i="18" s="1"/>
  <c r="J51" i="18"/>
  <c r="Q50" i="18"/>
  <c r="Q49" i="18"/>
  <c r="J49" i="18"/>
  <c r="G49" i="18" s="1"/>
  <c r="Q48" i="18"/>
  <c r="J48" i="18"/>
  <c r="G48" i="18" s="1"/>
  <c r="Q47" i="18"/>
  <c r="J47" i="18"/>
  <c r="Q46" i="18"/>
  <c r="J46" i="18"/>
  <c r="Q45" i="18"/>
  <c r="J45" i="18"/>
  <c r="I45" i="18"/>
  <c r="G45" i="18"/>
  <c r="F45" i="18" s="1"/>
  <c r="Q44" i="18"/>
  <c r="J44" i="18"/>
  <c r="G44" i="18"/>
  <c r="Q43" i="18"/>
  <c r="J43" i="18"/>
  <c r="I43" i="18"/>
  <c r="G43" i="18"/>
  <c r="J42" i="18"/>
  <c r="Q41" i="18"/>
  <c r="J41" i="18"/>
  <c r="G41" i="18"/>
  <c r="I41" i="18" s="1"/>
  <c r="Q40" i="18"/>
  <c r="J40" i="18"/>
  <c r="G40" i="18"/>
  <c r="I40" i="18" s="1"/>
  <c r="F40" i="18"/>
  <c r="Q39" i="18"/>
  <c r="J39" i="18"/>
  <c r="G39" i="18"/>
  <c r="Q38" i="18"/>
  <c r="J38" i="18"/>
  <c r="I38" i="18"/>
  <c r="G38" i="18"/>
  <c r="F38" i="18"/>
  <c r="Q37" i="18"/>
  <c r="Q42" i="18" s="1"/>
  <c r="J37" i="18"/>
  <c r="I37" i="18"/>
  <c r="G37" i="18"/>
  <c r="F37" i="18" s="1"/>
  <c r="Q36" i="18"/>
  <c r="Q35" i="18"/>
  <c r="J35" i="18"/>
  <c r="G35" i="18"/>
  <c r="Q34" i="18"/>
  <c r="J34" i="18"/>
  <c r="G34" i="18"/>
  <c r="I34" i="18" s="1"/>
  <c r="F34" i="18"/>
  <c r="Q33" i="18"/>
  <c r="J33" i="18"/>
  <c r="G33" i="18"/>
  <c r="I33" i="18" s="1"/>
  <c r="Q32" i="18"/>
  <c r="J32" i="18"/>
  <c r="G32" i="18"/>
  <c r="Q31" i="18"/>
  <c r="J31" i="18"/>
  <c r="G31" i="18"/>
  <c r="I31" i="18" s="1"/>
  <c r="F31" i="18"/>
  <c r="Q30" i="18"/>
  <c r="J30" i="18"/>
  <c r="G30" i="18"/>
  <c r="I30" i="18" s="1"/>
  <c r="Q29" i="18"/>
  <c r="J29" i="18"/>
  <c r="G29" i="18"/>
  <c r="Q28" i="18"/>
  <c r="J28" i="18"/>
  <c r="G28" i="18" s="1"/>
  <c r="Q27" i="18"/>
  <c r="J27" i="18"/>
  <c r="J26" i="18"/>
  <c r="G26" i="18"/>
  <c r="F26" i="18"/>
  <c r="Q25" i="18"/>
  <c r="J25" i="18"/>
  <c r="I25" i="18"/>
  <c r="G25" i="18"/>
  <c r="F25" i="18"/>
  <c r="Q24" i="18"/>
  <c r="J24" i="18"/>
  <c r="I24" i="18"/>
  <c r="G24" i="18"/>
  <c r="F24" i="18"/>
  <c r="Q23" i="18"/>
  <c r="Q26" i="18" s="1"/>
  <c r="J23" i="18"/>
  <c r="I23" i="18"/>
  <c r="I26" i="18" s="1"/>
  <c r="G23" i="18"/>
  <c r="F23" i="18"/>
  <c r="Q21" i="18"/>
  <c r="J21" i="18"/>
  <c r="G21" i="18"/>
  <c r="Q20" i="18"/>
  <c r="J20" i="18"/>
  <c r="G20" i="18" s="1"/>
  <c r="Q19" i="18"/>
  <c r="J19" i="18"/>
  <c r="G19" i="18" s="1"/>
  <c r="Q18" i="18"/>
  <c r="J18" i="18"/>
  <c r="G18" i="18"/>
  <c r="Q17" i="18"/>
  <c r="J17" i="18"/>
  <c r="G17" i="18" s="1"/>
  <c r="Q16" i="18"/>
  <c r="J16" i="18"/>
  <c r="G16" i="18" s="1"/>
  <c r="D16" i="18"/>
  <c r="D17" i="18" s="1"/>
  <c r="D18" i="18" s="1"/>
  <c r="D19" i="18" s="1"/>
  <c r="D20" i="18" s="1"/>
  <c r="D21" i="18" s="1"/>
  <c r="D23" i="18" s="1"/>
  <c r="D24" i="18" s="1"/>
  <c r="D25" i="18" s="1"/>
  <c r="D27" i="18" s="1"/>
  <c r="D28" i="18" s="1"/>
  <c r="D29" i="18" s="1"/>
  <c r="D30" i="18" s="1"/>
  <c r="D31" i="18" s="1"/>
  <c r="D32" i="18" s="1"/>
  <c r="D33" i="18" s="1"/>
  <c r="D34" i="18" s="1"/>
  <c r="D35" i="18" s="1"/>
  <c r="D37" i="18" s="1"/>
  <c r="D38" i="18" s="1"/>
  <c r="D39" i="18" s="1"/>
  <c r="D40" i="18" s="1"/>
  <c r="D41" i="18" s="1"/>
  <c r="D43" i="18" s="1"/>
  <c r="D44" i="18" s="1"/>
  <c r="D45" i="18" s="1"/>
  <c r="D47" i="18" s="1"/>
  <c r="D48" i="18" s="1"/>
  <c r="D49" i="18" s="1"/>
  <c r="D51" i="18" s="1"/>
  <c r="D52" i="18" s="1"/>
  <c r="D53" i="18" s="1"/>
  <c r="D55" i="18" s="1"/>
  <c r="D56" i="18" s="1"/>
  <c r="D57" i="18" s="1"/>
  <c r="D58" i="18" s="1"/>
  <c r="D59" i="18" s="1"/>
  <c r="D60" i="18" s="1"/>
  <c r="D61" i="18" s="1"/>
  <c r="D62" i="18" s="1"/>
  <c r="D64" i="18" s="1"/>
  <c r="D65" i="18" s="1"/>
  <c r="D66" i="18" s="1"/>
  <c r="D67" i="18" s="1"/>
  <c r="D68" i="18" s="1"/>
  <c r="D70" i="18" s="1"/>
  <c r="D71" i="18" s="1"/>
  <c r="D72" i="18" s="1"/>
  <c r="D73" i="18" s="1"/>
  <c r="D75" i="18" s="1"/>
  <c r="D76" i="18" s="1"/>
  <c r="D77" i="18" s="1"/>
  <c r="D79" i="18" s="1"/>
  <c r="D80" i="18" s="1"/>
  <c r="D81" i="18" s="1"/>
  <c r="D82" i="18" s="1"/>
  <c r="D84" i="18" s="1"/>
  <c r="D85" i="18" s="1"/>
  <c r="D86" i="18" s="1"/>
  <c r="D88" i="18" s="1"/>
  <c r="D89" i="18" s="1"/>
  <c r="D90" i="18" s="1"/>
  <c r="D92" i="18" s="1"/>
  <c r="D93" i="18" s="1"/>
  <c r="D94" i="18" s="1"/>
  <c r="Q15" i="18"/>
  <c r="Q22" i="18" s="1"/>
  <c r="J15" i="18"/>
  <c r="G15" i="18"/>
  <c r="Q13" i="18"/>
  <c r="J13" i="18"/>
  <c r="G13" i="18" s="1"/>
  <c r="Q12" i="18"/>
  <c r="J12" i="18"/>
  <c r="G12" i="18" s="1"/>
  <c r="I12" i="18" s="1"/>
  <c r="F12" i="18"/>
  <c r="D12" i="18"/>
  <c r="D13" i="18" s="1"/>
  <c r="D15" i="18" s="1"/>
  <c r="Q11" i="18"/>
  <c r="Q14" i="18" s="1"/>
  <c r="J11" i="18"/>
  <c r="I116" i="1"/>
  <c r="I115" i="1"/>
  <c r="J115" i="1" s="1"/>
  <c r="G115" i="1"/>
  <c r="F115" i="1"/>
  <c r="J114" i="1"/>
  <c r="I114" i="1"/>
  <c r="G114" i="1"/>
  <c r="F114" i="1"/>
  <c r="I113" i="1"/>
  <c r="J113" i="1" s="1"/>
  <c r="G113" i="1"/>
  <c r="F113" i="1"/>
  <c r="E250" i="8" s="1"/>
  <c r="I112" i="1"/>
  <c r="J112" i="1" s="1"/>
  <c r="G112" i="1"/>
  <c r="F112" i="1"/>
  <c r="J111" i="1"/>
  <c r="I111" i="1"/>
  <c r="G111" i="1"/>
  <c r="F111" i="1"/>
  <c r="I110" i="1"/>
  <c r="J110" i="1" s="1"/>
  <c r="G110" i="1"/>
  <c r="G116" i="1" s="1"/>
  <c r="F110" i="1"/>
  <c r="I109" i="1"/>
  <c r="J109" i="1" s="1"/>
  <c r="G109" i="1"/>
  <c r="F109" i="1"/>
  <c r="J98" i="1"/>
  <c r="G98" i="1" s="1"/>
  <c r="I98" i="1" s="1"/>
  <c r="J95" i="1"/>
  <c r="G95" i="1"/>
  <c r="F95" i="1"/>
  <c r="Q94" i="1"/>
  <c r="J94" i="1"/>
  <c r="I94" i="1"/>
  <c r="G94" i="1"/>
  <c r="F94" i="1"/>
  <c r="Q93" i="1"/>
  <c r="J93" i="1"/>
  <c r="I93" i="1"/>
  <c r="G93" i="1"/>
  <c r="F93" i="1"/>
  <c r="Q92" i="1"/>
  <c r="J92" i="1"/>
  <c r="I92" i="1"/>
  <c r="I95" i="1" s="1"/>
  <c r="G92" i="1"/>
  <c r="F92" i="1"/>
  <c r="Q91" i="1"/>
  <c r="Q90" i="1"/>
  <c r="J90" i="1"/>
  <c r="G90" i="1"/>
  <c r="I90" i="1" s="1"/>
  <c r="F90" i="1"/>
  <c r="Q89" i="1"/>
  <c r="J89" i="1"/>
  <c r="G89" i="1" s="1"/>
  <c r="Q88" i="1"/>
  <c r="J88" i="1"/>
  <c r="G88" i="1"/>
  <c r="I88" i="1" s="1"/>
  <c r="Q87" i="1"/>
  <c r="Q86" i="1"/>
  <c r="J86" i="1"/>
  <c r="G86" i="1" s="1"/>
  <c r="I86" i="1"/>
  <c r="F86" i="1"/>
  <c r="Q85" i="1"/>
  <c r="J85" i="1"/>
  <c r="G85" i="1" s="1"/>
  <c r="I85" i="1" s="1"/>
  <c r="Q84" i="1"/>
  <c r="J84" i="1"/>
  <c r="G84" i="1" s="1"/>
  <c r="G87" i="1" s="1"/>
  <c r="J82" i="1"/>
  <c r="G82" i="1" s="1"/>
  <c r="I82" i="1" s="1"/>
  <c r="F82" i="1"/>
  <c r="Q81" i="1"/>
  <c r="J81" i="1"/>
  <c r="G81" i="1" s="1"/>
  <c r="I81" i="1" s="1"/>
  <c r="Q80" i="1"/>
  <c r="J80" i="1"/>
  <c r="G80" i="1" s="1"/>
  <c r="I80" i="1" s="1"/>
  <c r="Q79" i="1"/>
  <c r="Q83" i="1" s="1"/>
  <c r="J79" i="1"/>
  <c r="J78" i="1"/>
  <c r="Q77" i="1"/>
  <c r="J77" i="1"/>
  <c r="G77" i="1"/>
  <c r="Q76" i="1"/>
  <c r="J76" i="1"/>
  <c r="G76" i="1" s="1"/>
  <c r="Q75" i="1"/>
  <c r="Q78" i="1" s="1"/>
  <c r="J75" i="1"/>
  <c r="G75" i="1" s="1"/>
  <c r="Q74" i="1"/>
  <c r="J74" i="1"/>
  <c r="Q73" i="1"/>
  <c r="J73" i="1"/>
  <c r="G73" i="1"/>
  <c r="F73" i="1" s="1"/>
  <c r="Q72" i="1"/>
  <c r="J72" i="1"/>
  <c r="G72" i="1"/>
  <c r="I72" i="1" s="1"/>
  <c r="F72" i="1"/>
  <c r="Q71" i="1"/>
  <c r="J71" i="1"/>
  <c r="G71" i="1" s="1"/>
  <c r="I71" i="1" s="1"/>
  <c r="Q70" i="1"/>
  <c r="J70" i="1"/>
  <c r="G70" i="1" s="1"/>
  <c r="Q69" i="1"/>
  <c r="J69" i="1"/>
  <c r="Q68" i="1"/>
  <c r="J68" i="1"/>
  <c r="G68" i="1" s="1"/>
  <c r="F68" i="1" s="1"/>
  <c r="Q67" i="1"/>
  <c r="J67" i="1"/>
  <c r="G67" i="1" s="1"/>
  <c r="F67" i="1" s="1"/>
  <c r="I67" i="1"/>
  <c r="Q66" i="1"/>
  <c r="J66" i="1"/>
  <c r="G66" i="1" s="1"/>
  <c r="F66" i="1" s="1"/>
  <c r="Q65" i="1"/>
  <c r="J65" i="1"/>
  <c r="G65" i="1" s="1"/>
  <c r="F65" i="1" s="1"/>
  <c r="I65" i="1"/>
  <c r="Q64" i="1"/>
  <c r="J64" i="1"/>
  <c r="G64" i="1" s="1"/>
  <c r="I64" i="1" s="1"/>
  <c r="J63" i="1"/>
  <c r="Q62" i="1"/>
  <c r="J62" i="1"/>
  <c r="G62" i="1"/>
  <c r="I62" i="1" s="1"/>
  <c r="F62" i="1"/>
  <c r="Q61" i="1"/>
  <c r="J61" i="1"/>
  <c r="G61" i="1"/>
  <c r="I61" i="1" s="1"/>
  <c r="Q60" i="1"/>
  <c r="J60" i="1"/>
  <c r="G60" i="1"/>
  <c r="I60" i="1" s="1"/>
  <c r="F60" i="1"/>
  <c r="Q59" i="1"/>
  <c r="J59" i="1"/>
  <c r="G59" i="1"/>
  <c r="I59" i="1" s="1"/>
  <c r="F59" i="1"/>
  <c r="Q58" i="1"/>
  <c r="J58" i="1"/>
  <c r="G58" i="1"/>
  <c r="I58" i="1" s="1"/>
  <c r="Q57" i="1"/>
  <c r="J57" i="1"/>
  <c r="G57" i="1"/>
  <c r="I57" i="1" s="1"/>
  <c r="F57" i="1"/>
  <c r="Q56" i="1"/>
  <c r="J56" i="1"/>
  <c r="G56" i="1"/>
  <c r="I56" i="1" s="1"/>
  <c r="F56" i="1"/>
  <c r="Q55" i="1"/>
  <c r="Q63" i="1" s="1"/>
  <c r="J55" i="1"/>
  <c r="G55" i="1"/>
  <c r="I55" i="1" s="1"/>
  <c r="I63" i="1" s="1"/>
  <c r="Q53" i="1"/>
  <c r="J53" i="1"/>
  <c r="G53" i="1" s="1"/>
  <c r="Q52" i="1"/>
  <c r="Q54" i="1" s="1"/>
  <c r="J52" i="1"/>
  <c r="G52" i="1" s="1"/>
  <c r="Q51" i="1"/>
  <c r="J51" i="1"/>
  <c r="G51" i="1"/>
  <c r="Q49" i="1"/>
  <c r="J49" i="1"/>
  <c r="G49" i="1" s="1"/>
  <c r="I49" i="1" s="1"/>
  <c r="Q48" i="1"/>
  <c r="J48" i="1"/>
  <c r="G48" i="1" s="1"/>
  <c r="I48" i="1" s="1"/>
  <c r="Q47" i="1"/>
  <c r="Q50" i="1" s="1"/>
  <c r="J47" i="1"/>
  <c r="J46" i="1"/>
  <c r="Q45" i="1"/>
  <c r="J45" i="1"/>
  <c r="G45" i="1"/>
  <c r="Q44" i="1"/>
  <c r="J44" i="1"/>
  <c r="G44" i="1" s="1"/>
  <c r="Q43" i="1"/>
  <c r="Q46" i="1" s="1"/>
  <c r="J43" i="1"/>
  <c r="G43" i="1" s="1"/>
  <c r="Q42" i="1"/>
  <c r="J42" i="1"/>
  <c r="Q41" i="1"/>
  <c r="J41" i="1"/>
  <c r="G41" i="1"/>
  <c r="F41" i="1" s="1"/>
  <c r="Q40" i="1"/>
  <c r="J40" i="1"/>
  <c r="G40" i="1"/>
  <c r="I40" i="1" s="1"/>
  <c r="F40" i="1"/>
  <c r="Q39" i="1"/>
  <c r="J39" i="1"/>
  <c r="G39" i="1" s="1"/>
  <c r="I39" i="1" s="1"/>
  <c r="F39" i="1"/>
  <c r="Q38" i="1"/>
  <c r="J38" i="1"/>
  <c r="G38" i="1" s="1"/>
  <c r="Q37" i="1"/>
  <c r="J37" i="1"/>
  <c r="G37" i="1" s="1"/>
  <c r="Q36" i="1"/>
  <c r="J36" i="1"/>
  <c r="Q35" i="1"/>
  <c r="J35" i="1"/>
  <c r="G35" i="1"/>
  <c r="F35" i="1" s="1"/>
  <c r="Q34" i="1"/>
  <c r="J34" i="1"/>
  <c r="G34" i="1"/>
  <c r="F34" i="1" s="1"/>
  <c r="Q33" i="1"/>
  <c r="J33" i="1"/>
  <c r="I33" i="1"/>
  <c r="G33" i="1"/>
  <c r="F33" i="1" s="1"/>
  <c r="Q32" i="1"/>
  <c r="J32" i="1"/>
  <c r="G32" i="1"/>
  <c r="F32" i="1" s="1"/>
  <c r="Q31" i="1"/>
  <c r="J31" i="1"/>
  <c r="G31" i="1"/>
  <c r="F31" i="1" s="1"/>
  <c r="Q30" i="1"/>
  <c r="J30" i="1"/>
  <c r="I30" i="1"/>
  <c r="G30" i="1"/>
  <c r="F30" i="1" s="1"/>
  <c r="Q29" i="1"/>
  <c r="J29" i="1"/>
  <c r="G29" i="1"/>
  <c r="F29" i="1" s="1"/>
  <c r="Q28" i="1"/>
  <c r="J28" i="1"/>
  <c r="G28" i="1"/>
  <c r="F28" i="1" s="1"/>
  <c r="Q27" i="1"/>
  <c r="J27" i="1"/>
  <c r="I27" i="1"/>
  <c r="G27" i="1"/>
  <c r="J26" i="1"/>
  <c r="G26" i="1"/>
  <c r="F26" i="1"/>
  <c r="Q25" i="1"/>
  <c r="J25" i="1"/>
  <c r="I25" i="1"/>
  <c r="G25" i="1"/>
  <c r="F25" i="1"/>
  <c r="Q24" i="1"/>
  <c r="J24" i="1"/>
  <c r="I24" i="1"/>
  <c r="G24" i="1"/>
  <c r="F24" i="1"/>
  <c r="Q23" i="1"/>
  <c r="Q26" i="1" s="1"/>
  <c r="J23" i="1"/>
  <c r="I23" i="1"/>
  <c r="I26" i="1" s="1"/>
  <c r="G23" i="1"/>
  <c r="F23" i="1"/>
  <c r="Q21" i="1"/>
  <c r="J21" i="1"/>
  <c r="G21" i="1" s="1"/>
  <c r="Q20" i="1"/>
  <c r="J20" i="1"/>
  <c r="G20" i="1"/>
  <c r="Q19" i="1"/>
  <c r="J19" i="1"/>
  <c r="G19" i="1"/>
  <c r="I19" i="1" s="1"/>
  <c r="Q18" i="1"/>
  <c r="J18" i="1"/>
  <c r="G18" i="1" s="1"/>
  <c r="I18" i="1" s="1"/>
  <c r="F18" i="1"/>
  <c r="Q17" i="1"/>
  <c r="J17" i="1"/>
  <c r="G17" i="1" s="1"/>
  <c r="Q16" i="1"/>
  <c r="J16" i="1"/>
  <c r="G16" i="1" s="1"/>
  <c r="Q15" i="1"/>
  <c r="Q22" i="1" s="1"/>
  <c r="J15" i="1"/>
  <c r="J14" i="1"/>
  <c r="G14" i="1"/>
  <c r="Q13" i="1"/>
  <c r="J13" i="1"/>
  <c r="G13" i="1" s="1"/>
  <c r="I13" i="1" s="1"/>
  <c r="F13" i="1"/>
  <c r="D13" i="1"/>
  <c r="D15" i="1" s="1"/>
  <c r="D16" i="1" s="1"/>
  <c r="D17" i="1" s="1"/>
  <c r="D18" i="1" s="1"/>
  <c r="D19" i="1" s="1"/>
  <c r="D20" i="1" s="1"/>
  <c r="D21" i="1" s="1"/>
  <c r="D23" i="1" s="1"/>
  <c r="D24" i="1" s="1"/>
  <c r="D25" i="1" s="1"/>
  <c r="D27" i="1" s="1"/>
  <c r="D28" i="1" s="1"/>
  <c r="D29" i="1" s="1"/>
  <c r="D30" i="1" s="1"/>
  <c r="D31" i="1" s="1"/>
  <c r="D32" i="1" s="1"/>
  <c r="D33" i="1" s="1"/>
  <c r="D34" i="1" s="1"/>
  <c r="D35" i="1" s="1"/>
  <c r="D37" i="1" s="1"/>
  <c r="D38" i="1" s="1"/>
  <c r="D39" i="1" s="1"/>
  <c r="D40" i="1" s="1"/>
  <c r="D41" i="1" s="1"/>
  <c r="D43" i="1" s="1"/>
  <c r="D44" i="1" s="1"/>
  <c r="D45" i="1" s="1"/>
  <c r="D47" i="1" s="1"/>
  <c r="D48" i="1" s="1"/>
  <c r="D49" i="1" s="1"/>
  <c r="D51" i="1" s="1"/>
  <c r="D52" i="1" s="1"/>
  <c r="D53" i="1" s="1"/>
  <c r="D55" i="1" s="1"/>
  <c r="D56" i="1" s="1"/>
  <c r="D57" i="1" s="1"/>
  <c r="D58" i="1" s="1"/>
  <c r="D59" i="1" s="1"/>
  <c r="D60" i="1" s="1"/>
  <c r="D61" i="1" s="1"/>
  <c r="D62" i="1" s="1"/>
  <c r="D64" i="1" s="1"/>
  <c r="D65" i="1" s="1"/>
  <c r="D66" i="1" s="1"/>
  <c r="D67" i="1" s="1"/>
  <c r="D68" i="1" s="1"/>
  <c r="D70" i="1" s="1"/>
  <c r="D71" i="1" s="1"/>
  <c r="D72" i="1" s="1"/>
  <c r="D73" i="1" s="1"/>
  <c r="D75" i="1" s="1"/>
  <c r="D76" i="1" s="1"/>
  <c r="D77" i="1" s="1"/>
  <c r="D79" i="1" s="1"/>
  <c r="D80" i="1" s="1"/>
  <c r="D81" i="1" s="1"/>
  <c r="D82" i="1" s="1"/>
  <c r="D84" i="1" s="1"/>
  <c r="D85" i="1" s="1"/>
  <c r="D86" i="1" s="1"/>
  <c r="D88" i="1" s="1"/>
  <c r="D89" i="1" s="1"/>
  <c r="D90" i="1" s="1"/>
  <c r="D92" i="1" s="1"/>
  <c r="D93" i="1" s="1"/>
  <c r="D94" i="1" s="1"/>
  <c r="Q12" i="1"/>
  <c r="J12" i="1"/>
  <c r="G12" i="1" s="1"/>
  <c r="I12" i="1" s="1"/>
  <c r="D12" i="1"/>
  <c r="Q11" i="1"/>
  <c r="Q14" i="1" s="1"/>
  <c r="J11" i="1"/>
  <c r="G11" i="1" s="1"/>
  <c r="I11" i="1" s="1"/>
  <c r="I14" i="1" s="1"/>
  <c r="E29" i="16"/>
  <c r="F27" i="16"/>
  <c r="F29" i="16" s="1"/>
  <c r="E27" i="16"/>
  <c r="D14" i="16"/>
  <c r="D12" i="16"/>
  <c r="D10" i="16"/>
  <c r="D20" i="16" s="1"/>
  <c r="F21" i="2"/>
  <c r="F22" i="2" s="1"/>
  <c r="E21" i="2"/>
  <c r="E22" i="2" s="1"/>
  <c r="D12" i="2"/>
  <c r="D11" i="2"/>
  <c r="D10" i="2"/>
  <c r="L290" i="8"/>
  <c r="H290" i="8"/>
  <c r="G278" i="8"/>
  <c r="G235" i="8" s="1"/>
  <c r="E278" i="8"/>
  <c r="G277" i="8"/>
  <c r="G234" i="8" s="1"/>
  <c r="G236" i="8" s="1"/>
  <c r="E277" i="8"/>
  <c r="G276" i="8"/>
  <c r="E276" i="8"/>
  <c r="G275" i="8"/>
  <c r="E275" i="8"/>
  <c r="G274" i="8"/>
  <c r="E274" i="8"/>
  <c r="G273" i="8"/>
  <c r="E273" i="8"/>
  <c r="K272" i="8"/>
  <c r="K282" i="8" s="1"/>
  <c r="G272" i="8"/>
  <c r="K271" i="8"/>
  <c r="G271" i="8"/>
  <c r="G270" i="8"/>
  <c r="E270" i="8"/>
  <c r="G269" i="8"/>
  <c r="E269" i="8"/>
  <c r="G268" i="8"/>
  <c r="E268" i="8"/>
  <c r="G267" i="8"/>
  <c r="E267" i="8"/>
  <c r="G266" i="8"/>
  <c r="E266" i="8"/>
  <c r="G265" i="8"/>
  <c r="G281" i="8" s="1"/>
  <c r="E265" i="8"/>
  <c r="G255" i="8"/>
  <c r="G233" i="8" s="1"/>
  <c r="E255" i="8"/>
  <c r="E233" i="8" s="1"/>
  <c r="E237" i="8" s="1"/>
  <c r="G254" i="8"/>
  <c r="E254" i="8"/>
  <c r="G253" i="8"/>
  <c r="E253" i="8"/>
  <c r="G252" i="8"/>
  <c r="E252" i="8"/>
  <c r="G251" i="8"/>
  <c r="E251" i="8"/>
  <c r="G250" i="8"/>
  <c r="K249" i="8"/>
  <c r="K259" i="8" s="1"/>
  <c r="G249" i="8"/>
  <c r="E249" i="8"/>
  <c r="K248" i="8"/>
  <c r="K258" i="8" s="1"/>
  <c r="G248" i="8"/>
  <c r="E248" i="8"/>
  <c r="G247" i="8"/>
  <c r="E247" i="8"/>
  <c r="G246" i="8"/>
  <c r="E246" i="8"/>
  <c r="G245" i="8"/>
  <c r="E245" i="8"/>
  <c r="G244" i="8"/>
  <c r="E244" i="8"/>
  <c r="G243" i="8"/>
  <c r="G259" i="8" s="1"/>
  <c r="E243" i="8"/>
  <c r="G242" i="8"/>
  <c r="G258" i="8" s="1"/>
  <c r="E235" i="8"/>
  <c r="E234" i="8"/>
  <c r="E236" i="8" s="1"/>
  <c r="K233" i="8"/>
  <c r="K232" i="8"/>
  <c r="G232" i="8"/>
  <c r="E232" i="8"/>
  <c r="H195" i="8"/>
  <c r="I195" i="8" s="1"/>
  <c r="J195" i="8" s="1"/>
  <c r="K195" i="8" s="1"/>
  <c r="L195" i="8" s="1"/>
  <c r="M195" i="8" s="1"/>
  <c r="N195" i="8" s="1"/>
  <c r="O195" i="8" s="1"/>
  <c r="P195" i="8" s="1"/>
  <c r="G195" i="8"/>
  <c r="F195" i="8"/>
  <c r="F180" i="8"/>
  <c r="G180" i="8" s="1"/>
  <c r="H180" i="8" s="1"/>
  <c r="I180" i="8" s="1"/>
  <c r="J180" i="8" s="1"/>
  <c r="K180" i="8" s="1"/>
  <c r="L180" i="8" s="1"/>
  <c r="M180" i="8" s="1"/>
  <c r="N180" i="8" s="1"/>
  <c r="O180" i="8" s="1"/>
  <c r="P180" i="8" s="1"/>
  <c r="O169" i="8"/>
  <c r="N169" i="8"/>
  <c r="K169" i="8"/>
  <c r="J169" i="8"/>
  <c r="M165" i="8"/>
  <c r="M130" i="8" s="1"/>
  <c r="I165" i="8"/>
  <c r="I130" i="8" s="1"/>
  <c r="E165" i="8"/>
  <c r="E130" i="8" s="1"/>
  <c r="O159" i="8"/>
  <c r="N159" i="8"/>
  <c r="K159" i="8"/>
  <c r="J159" i="8"/>
  <c r="M155" i="8"/>
  <c r="I155" i="8"/>
  <c r="E155" i="8"/>
  <c r="E129" i="8" s="1"/>
  <c r="M150" i="8"/>
  <c r="I150" i="8"/>
  <c r="E150" i="8"/>
  <c r="M146" i="8"/>
  <c r="I146" i="8"/>
  <c r="I151" i="8" s="1"/>
  <c r="I128" i="8" s="1"/>
  <c r="E146" i="8"/>
  <c r="E151" i="8" s="1"/>
  <c r="E128" i="8" s="1"/>
  <c r="M142" i="8"/>
  <c r="M151" i="8" s="1"/>
  <c r="I142" i="8"/>
  <c r="E142" i="8"/>
  <c r="O137" i="8"/>
  <c r="N137" i="8"/>
  <c r="K137" i="8"/>
  <c r="J137" i="8"/>
  <c r="J127" i="8" s="1"/>
  <c r="P129" i="8"/>
  <c r="M129" i="8"/>
  <c r="L129" i="8"/>
  <c r="I129" i="8"/>
  <c r="H129" i="8"/>
  <c r="P128" i="8"/>
  <c r="M128" i="8"/>
  <c r="L128" i="8"/>
  <c r="H128" i="8"/>
  <c r="N127" i="8"/>
  <c r="F127" i="8"/>
  <c r="E77" i="8"/>
  <c r="J70" i="8" s="1"/>
  <c r="I31" i="8"/>
  <c r="M31" i="8" s="1"/>
  <c r="I28" i="8"/>
  <c r="G28" i="8"/>
  <c r="F40" i="23"/>
  <c r="F38" i="23"/>
  <c r="F36" i="23"/>
  <c r="G30" i="23"/>
  <c r="D40" i="22"/>
  <c r="I23" i="4"/>
  <c r="D23" i="4"/>
  <c r="G12" i="4"/>
  <c r="G11" i="4"/>
  <c r="G10" i="4"/>
  <c r="I42" i="18" l="1"/>
  <c r="C32" i="4"/>
  <c r="D29" i="4"/>
  <c r="G46" i="1"/>
  <c r="F43" i="1"/>
  <c r="I43" i="1"/>
  <c r="G63" i="1"/>
  <c r="I13" i="18"/>
  <c r="F13" i="18"/>
  <c r="G79" i="18"/>
  <c r="J83" i="18"/>
  <c r="I16" i="1"/>
  <c r="F16" i="1"/>
  <c r="I29" i="1"/>
  <c r="I32" i="1"/>
  <c r="I35" i="1"/>
  <c r="I37" i="1"/>
  <c r="G42" i="1"/>
  <c r="F37" i="1"/>
  <c r="F42" i="1" s="1"/>
  <c r="I41" i="1"/>
  <c r="I53" i="1"/>
  <c r="F53" i="1"/>
  <c r="F44" i="18"/>
  <c r="I44" i="18"/>
  <c r="I46" i="18" s="1"/>
  <c r="I52" i="18"/>
  <c r="F52" i="18"/>
  <c r="J22" i="1"/>
  <c r="G15" i="1"/>
  <c r="I21" i="1"/>
  <c r="F21" i="1"/>
  <c r="I52" i="1"/>
  <c r="F52" i="1"/>
  <c r="G78" i="1"/>
  <c r="F75" i="1"/>
  <c r="I75" i="1"/>
  <c r="I78" i="1" s="1"/>
  <c r="F77" i="1"/>
  <c r="I77" i="1"/>
  <c r="G43" i="15"/>
  <c r="J46" i="15"/>
  <c r="F116" i="1"/>
  <c r="E242" i="8"/>
  <c r="I67" i="18"/>
  <c r="F67" i="18"/>
  <c r="G282" i="8"/>
  <c r="I20" i="1"/>
  <c r="F20" i="1"/>
  <c r="I51" i="1"/>
  <c r="I54" i="1" s="1"/>
  <c r="F51" i="1"/>
  <c r="F54" i="1" s="1"/>
  <c r="G54" i="1"/>
  <c r="G74" i="1"/>
  <c r="I70" i="1"/>
  <c r="I74" i="1" s="1"/>
  <c r="F70" i="1"/>
  <c r="F76" i="1"/>
  <c r="I76" i="1"/>
  <c r="Q95" i="1"/>
  <c r="Q96" i="1" s="1"/>
  <c r="I35" i="18"/>
  <c r="F35" i="18"/>
  <c r="G237" i="8"/>
  <c r="K281" i="8"/>
  <c r="K234" i="8"/>
  <c r="F45" i="1"/>
  <c r="I45" i="1"/>
  <c r="I73" i="1"/>
  <c r="G11" i="18"/>
  <c r="J14" i="18"/>
  <c r="I91" i="18"/>
  <c r="K236" i="8"/>
  <c r="G32" i="4"/>
  <c r="I28" i="1"/>
  <c r="I36" i="1" s="1"/>
  <c r="I31" i="1"/>
  <c r="I34" i="1"/>
  <c r="I38" i="1"/>
  <c r="F38" i="1"/>
  <c r="F44" i="1"/>
  <c r="I44" i="1"/>
  <c r="J54" i="1"/>
  <c r="I66" i="1"/>
  <c r="I69" i="1" s="1"/>
  <c r="I68" i="1"/>
  <c r="I89" i="1"/>
  <c r="I91" i="1" s="1"/>
  <c r="G91" i="1"/>
  <c r="F89" i="1"/>
  <c r="G47" i="1"/>
  <c r="J50" i="1"/>
  <c r="I17" i="1"/>
  <c r="F17" i="1"/>
  <c r="F19" i="1"/>
  <c r="G36" i="1"/>
  <c r="F27" i="1"/>
  <c r="F36" i="1" s="1"/>
  <c r="F55" i="1"/>
  <c r="F58" i="1"/>
  <c r="F61" i="1"/>
  <c r="G69" i="1"/>
  <c r="F64" i="1"/>
  <c r="F69" i="1" s="1"/>
  <c r="F71" i="1"/>
  <c r="J83" i="1"/>
  <c r="G79" i="1"/>
  <c r="I28" i="18"/>
  <c r="F28" i="18"/>
  <c r="I16" i="18"/>
  <c r="F16" i="18"/>
  <c r="I21" i="18"/>
  <c r="F21" i="18"/>
  <c r="I32" i="18"/>
  <c r="F32" i="18"/>
  <c r="F49" i="18"/>
  <c r="I49" i="18"/>
  <c r="J95" i="18"/>
  <c r="G92" i="18"/>
  <c r="F12" i="1"/>
  <c r="F49" i="1"/>
  <c r="F81" i="1"/>
  <c r="F85" i="1"/>
  <c r="F88" i="1"/>
  <c r="F91" i="1" s="1"/>
  <c r="J116" i="1"/>
  <c r="I29" i="18"/>
  <c r="F29" i="18"/>
  <c r="I39" i="18"/>
  <c r="G42" i="18"/>
  <c r="F39" i="18"/>
  <c r="F42" i="18" s="1"/>
  <c r="K235" i="8"/>
  <c r="K237" i="8" s="1"/>
  <c r="D15" i="2"/>
  <c r="F11" i="1"/>
  <c r="F14" i="1" s="1"/>
  <c r="F48" i="1"/>
  <c r="F80" i="1"/>
  <c r="F84" i="1"/>
  <c r="F87" i="1" s="1"/>
  <c r="I15" i="18"/>
  <c r="G22" i="18"/>
  <c r="F15" i="18"/>
  <c r="I17" i="18"/>
  <c r="F17" i="18"/>
  <c r="I19" i="18"/>
  <c r="F19" i="18"/>
  <c r="J36" i="18"/>
  <c r="G27" i="18"/>
  <c r="G47" i="18"/>
  <c r="J50" i="18"/>
  <c r="I68" i="18"/>
  <c r="F68" i="18"/>
  <c r="F69" i="18" s="1"/>
  <c r="I76" i="18"/>
  <c r="I78" i="18" s="1"/>
  <c r="F76" i="18"/>
  <c r="I11" i="15"/>
  <c r="I14" i="15" s="1"/>
  <c r="G14" i="15"/>
  <c r="I84" i="1"/>
  <c r="I87" i="1" s="1"/>
  <c r="J87" i="1"/>
  <c r="I18" i="18"/>
  <c r="F18" i="18"/>
  <c r="I20" i="18"/>
  <c r="F20" i="18"/>
  <c r="F48" i="18"/>
  <c r="I48" i="18"/>
  <c r="F90" i="18"/>
  <c r="I90" i="18"/>
  <c r="J22" i="18"/>
  <c r="F30" i="18"/>
  <c r="J54" i="18"/>
  <c r="G51" i="18"/>
  <c r="G69" i="18"/>
  <c r="F75" i="18"/>
  <c r="F78" i="18" s="1"/>
  <c r="G78" i="18"/>
  <c r="Q83" i="18"/>
  <c r="Q96" i="18" s="1"/>
  <c r="M22" i="15"/>
  <c r="I80" i="18"/>
  <c r="F80" i="18"/>
  <c r="G27" i="15"/>
  <c r="J36" i="15"/>
  <c r="M38" i="15"/>
  <c r="I38" i="15"/>
  <c r="G47" i="15"/>
  <c r="J50" i="15"/>
  <c r="I66" i="15"/>
  <c r="I69" i="15" s="1"/>
  <c r="G69" i="15"/>
  <c r="I75" i="15"/>
  <c r="I48" i="19"/>
  <c r="G50" i="19"/>
  <c r="J91" i="1"/>
  <c r="J96" i="1" s="1"/>
  <c r="F33" i="18"/>
  <c r="F41" i="18"/>
  <c r="G87" i="18"/>
  <c r="F84" i="18"/>
  <c r="F86" i="18"/>
  <c r="I86" i="18"/>
  <c r="I87" i="18" s="1"/>
  <c r="G15" i="15"/>
  <c r="J22" i="15"/>
  <c r="J78" i="15"/>
  <c r="G77" i="15"/>
  <c r="I77" i="15" s="1"/>
  <c r="G46" i="18"/>
  <c r="F43" i="18"/>
  <c r="I53" i="18"/>
  <c r="F53" i="18"/>
  <c r="I23" i="15"/>
  <c r="G26" i="15"/>
  <c r="J74" i="15"/>
  <c r="G70" i="15"/>
  <c r="I116" i="15"/>
  <c r="J109" i="15"/>
  <c r="J116" i="15" s="1"/>
  <c r="F116" i="18"/>
  <c r="G85" i="15"/>
  <c r="I85" i="15" s="1"/>
  <c r="I87" i="15" s="1"/>
  <c r="J87" i="15"/>
  <c r="J22" i="19"/>
  <c r="I64" i="18"/>
  <c r="J91" i="18"/>
  <c r="M28" i="15"/>
  <c r="I39" i="15"/>
  <c r="N42" i="15"/>
  <c r="J42" i="19"/>
  <c r="G37" i="19"/>
  <c r="J46" i="19"/>
  <c r="G44" i="19"/>
  <c r="I44" i="19" s="1"/>
  <c r="I46" i="19" s="1"/>
  <c r="J69" i="18"/>
  <c r="G91" i="18"/>
  <c r="F88" i="18"/>
  <c r="F91" i="18" s="1"/>
  <c r="G42" i="15"/>
  <c r="I37" i="15"/>
  <c r="M37" i="15"/>
  <c r="M42" i="15" s="1"/>
  <c r="J63" i="15"/>
  <c r="G55" i="15"/>
  <c r="I91" i="15"/>
  <c r="I91" i="19"/>
  <c r="J116" i="18"/>
  <c r="I116" i="18"/>
  <c r="J69" i="15"/>
  <c r="I79" i="15"/>
  <c r="I83" i="15" s="1"/>
  <c r="M79" i="15"/>
  <c r="M83" i="15" s="1"/>
  <c r="G83" i="15"/>
  <c r="J83" i="15"/>
  <c r="G81" i="15"/>
  <c r="I81" i="15" s="1"/>
  <c r="J91" i="15"/>
  <c r="J95" i="15"/>
  <c r="G93" i="15"/>
  <c r="G79" i="19"/>
  <c r="J83" i="19"/>
  <c r="G12" i="15"/>
  <c r="I12" i="15" s="1"/>
  <c r="G24" i="15"/>
  <c r="I24" i="15" s="1"/>
  <c r="J42" i="15"/>
  <c r="M46" i="15"/>
  <c r="I11" i="19"/>
  <c r="I14" i="19" s="1"/>
  <c r="G14" i="19"/>
  <c r="J36" i="19"/>
  <c r="N42" i="19"/>
  <c r="G87" i="19"/>
  <c r="G52" i="15"/>
  <c r="M69" i="15"/>
  <c r="M87" i="15"/>
  <c r="I50" i="19"/>
  <c r="J69" i="19"/>
  <c r="J96" i="19" s="1"/>
  <c r="I89" i="19"/>
  <c r="G91" i="19"/>
  <c r="F116" i="19"/>
  <c r="I23" i="19"/>
  <c r="I26" i="19" s="1"/>
  <c r="G26" i="19"/>
  <c r="J87" i="19"/>
  <c r="G85" i="19"/>
  <c r="I85" i="19" s="1"/>
  <c r="I87" i="19" s="1"/>
  <c r="J26" i="19"/>
  <c r="G46" i="19"/>
  <c r="G15" i="19"/>
  <c r="G27" i="19"/>
  <c r="G52" i="19"/>
  <c r="G64" i="19"/>
  <c r="I70" i="19"/>
  <c r="I74" i="19" s="1"/>
  <c r="G75" i="19"/>
  <c r="G93" i="19"/>
  <c r="J109" i="19"/>
  <c r="J116" i="19" s="1"/>
  <c r="G55" i="19"/>
  <c r="J99" i="19" l="1"/>
  <c r="E280" i="8"/>
  <c r="E282" i="8" s="1"/>
  <c r="Q106" i="18"/>
  <c r="R106" i="18" s="1"/>
  <c r="I96" i="1"/>
  <c r="G106" i="1" s="1"/>
  <c r="M96" i="15"/>
  <c r="I93" i="19"/>
  <c r="I95" i="19" s="1"/>
  <c r="G95" i="19"/>
  <c r="G36" i="15"/>
  <c r="M27" i="15"/>
  <c r="M36" i="15" s="1"/>
  <c r="I27" i="15"/>
  <c r="I36" i="15" s="1"/>
  <c r="G83" i="1"/>
  <c r="I79" i="1"/>
  <c r="I83" i="1" s="1"/>
  <c r="F79" i="1"/>
  <c r="F83" i="1" s="1"/>
  <c r="F96" i="1" s="1"/>
  <c r="G78" i="19"/>
  <c r="I75" i="19"/>
  <c r="I78" i="19" s="1"/>
  <c r="J96" i="15"/>
  <c r="F63" i="1"/>
  <c r="I42" i="15"/>
  <c r="I26" i="15"/>
  <c r="F87" i="18"/>
  <c r="I47" i="15"/>
  <c r="I50" i="15" s="1"/>
  <c r="G50" i="15"/>
  <c r="I47" i="1"/>
  <c r="I50" i="1" s="1"/>
  <c r="F47" i="1"/>
  <c r="F50" i="1" s="1"/>
  <c r="G50" i="1"/>
  <c r="G96" i="1" s="1"/>
  <c r="G99" i="1" s="1"/>
  <c r="F99" i="1" s="1"/>
  <c r="Q106" i="1"/>
  <c r="R106" i="1" s="1"/>
  <c r="Q97" i="1" s="1"/>
  <c r="F101" i="1" s="1"/>
  <c r="I26" i="4"/>
  <c r="F78" i="1"/>
  <c r="I15" i="1"/>
  <c r="I22" i="1" s="1"/>
  <c r="F15" i="1"/>
  <c r="F22" i="1" s="1"/>
  <c r="G22" i="1"/>
  <c r="I42" i="1"/>
  <c r="I46" i="1"/>
  <c r="G22" i="19"/>
  <c r="I15" i="19"/>
  <c r="I22" i="19" s="1"/>
  <c r="J96" i="18"/>
  <c r="F22" i="18"/>
  <c r="G14" i="18"/>
  <c r="I11" i="18"/>
  <c r="I14" i="18" s="1"/>
  <c r="F11" i="18"/>
  <c r="F14" i="18" s="1"/>
  <c r="G63" i="19"/>
  <c r="I55" i="19"/>
  <c r="I63" i="19" s="1"/>
  <c r="I52" i="19"/>
  <c r="I54" i="19" s="1"/>
  <c r="G54" i="19"/>
  <c r="G78" i="15"/>
  <c r="G87" i="15"/>
  <c r="I51" i="18"/>
  <c r="I54" i="18" s="1"/>
  <c r="G54" i="18"/>
  <c r="F51" i="18"/>
  <c r="F54" i="18" s="1"/>
  <c r="I43" i="15"/>
  <c r="I46" i="15" s="1"/>
  <c r="G46" i="15"/>
  <c r="F79" i="18"/>
  <c r="F83" i="18" s="1"/>
  <c r="I79" i="18"/>
  <c r="I83" i="18" s="1"/>
  <c r="G83" i="18"/>
  <c r="I93" i="15"/>
  <c r="I95" i="15" s="1"/>
  <c r="G95" i="15"/>
  <c r="E256" i="8"/>
  <c r="J99" i="1"/>
  <c r="G50" i="18"/>
  <c r="F47" i="18"/>
  <c r="F50" i="18" s="1"/>
  <c r="I47" i="18"/>
  <c r="I50" i="18" s="1"/>
  <c r="I64" i="19"/>
  <c r="I69" i="19" s="1"/>
  <c r="G69" i="19"/>
  <c r="M37" i="19"/>
  <c r="M42" i="19" s="1"/>
  <c r="G42" i="19"/>
  <c r="I37" i="19"/>
  <c r="I42" i="19" s="1"/>
  <c r="I69" i="18"/>
  <c r="I78" i="15"/>
  <c r="I27" i="18"/>
  <c r="I36" i="18" s="1"/>
  <c r="F27" i="18"/>
  <c r="F36" i="18" s="1"/>
  <c r="G36" i="18"/>
  <c r="F46" i="1"/>
  <c r="G36" i="19"/>
  <c r="M27" i="19"/>
  <c r="M36" i="19" s="1"/>
  <c r="I27" i="19"/>
  <c r="I36" i="19" s="1"/>
  <c r="I52" i="15"/>
  <c r="I54" i="15" s="1"/>
  <c r="G54" i="15"/>
  <c r="M79" i="19"/>
  <c r="M83" i="19" s="1"/>
  <c r="M96" i="19" s="1"/>
  <c r="I79" i="19"/>
  <c r="I83" i="19" s="1"/>
  <c r="G83" i="19"/>
  <c r="G63" i="15"/>
  <c r="I55" i="15"/>
  <c r="I63" i="15" s="1"/>
  <c r="I70" i="15"/>
  <c r="I74" i="15" s="1"/>
  <c r="G74" i="15"/>
  <c r="F46" i="18"/>
  <c r="G22" i="15"/>
  <c r="I15" i="15"/>
  <c r="I22" i="15" s="1"/>
  <c r="I22" i="18"/>
  <c r="I92" i="18"/>
  <c r="I95" i="18" s="1"/>
  <c r="I96" i="18" s="1"/>
  <c r="G106" i="18" s="1"/>
  <c r="F92" i="18"/>
  <c r="F95" i="18" s="1"/>
  <c r="F96" i="18" s="1"/>
  <c r="G95" i="18"/>
  <c r="F74" i="1"/>
  <c r="C300" i="8" l="1"/>
  <c r="I29" i="4"/>
  <c r="J99" i="15"/>
  <c r="E257" i="8"/>
  <c r="F106" i="1"/>
  <c r="G97" i="1"/>
  <c r="Q99" i="18"/>
  <c r="G97" i="18"/>
  <c r="F106" i="18"/>
  <c r="D27" i="16"/>
  <c r="D29" i="16" s="1"/>
  <c r="D21" i="2"/>
  <c r="D22" i="2" s="1"/>
  <c r="Q97" i="18"/>
  <c r="F101" i="18" s="1"/>
  <c r="F300" i="8" s="1"/>
  <c r="J300" i="8" s="1"/>
  <c r="G96" i="15"/>
  <c r="E258" i="8"/>
  <c r="I96" i="19"/>
  <c r="G106" i="19" s="1"/>
  <c r="M106" i="19"/>
  <c r="N106" i="19" s="1"/>
  <c r="M97" i="19" s="1"/>
  <c r="F101" i="19" s="1"/>
  <c r="M99" i="19"/>
  <c r="M106" i="15"/>
  <c r="N106" i="15" s="1"/>
  <c r="M97" i="15" s="1"/>
  <c r="F101" i="15" s="1"/>
  <c r="J99" i="18"/>
  <c r="E279" i="8"/>
  <c r="E281" i="8" s="1"/>
  <c r="G96" i="19"/>
  <c r="G99" i="19" s="1"/>
  <c r="F99" i="19" s="1"/>
  <c r="G96" i="18"/>
  <c r="G99" i="18" s="1"/>
  <c r="F99" i="18" s="1"/>
  <c r="I96" i="15"/>
  <c r="G106" i="15" s="1"/>
  <c r="Q99" i="1"/>
  <c r="E259" i="8" l="1"/>
  <c r="D26" i="4"/>
  <c r="F97" i="18"/>
  <c r="I271" i="8"/>
  <c r="F97" i="1"/>
  <c r="I248" i="8"/>
  <c r="G97" i="19"/>
  <c r="F106" i="19"/>
  <c r="G97" i="15"/>
  <c r="F106" i="15"/>
  <c r="M99" i="15"/>
  <c r="G99" i="15"/>
  <c r="F99" i="15" s="1"/>
  <c r="F97" i="15" l="1"/>
  <c r="I249" i="8"/>
  <c r="I281" i="8"/>
  <c r="M281" i="8" s="1"/>
  <c r="M271" i="8" s="1"/>
  <c r="M234" i="8" s="1"/>
  <c r="I234" i="8"/>
  <c r="F97" i="19"/>
  <c r="I272" i="8"/>
  <c r="I232" i="8"/>
  <c r="I258" i="8"/>
  <c r="M258" i="8" s="1"/>
  <c r="M248" i="8" s="1"/>
  <c r="M232" i="8" s="1"/>
  <c r="M236" i="8" s="1"/>
  <c r="I236" i="8" l="1"/>
  <c r="I233" i="8"/>
  <c r="I259" i="8"/>
  <c r="M259" i="8" s="1"/>
  <c r="M249" i="8" s="1"/>
  <c r="M233" i="8" s="1"/>
  <c r="I282" i="8"/>
  <c r="M282" i="8" s="1"/>
  <c r="M272" i="8" s="1"/>
  <c r="M235" i="8" s="1"/>
  <c r="I235" i="8"/>
  <c r="M237" i="8" l="1"/>
  <c r="I2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D12" authorId="0" shapeId="0" xr:uid="{00000000-0006-0000-0600-000001000000}">
      <text>
        <r>
          <rPr>
            <b/>
            <sz val="9"/>
            <color indexed="81"/>
            <rFont val="ＭＳ Ｐゴシック"/>
            <family val="3"/>
            <charset val="128"/>
          </rPr>
          <t>借入金額・寄付・その他を入れると自己負担額が自動計算されます。なお、借入金がない場合は「0」と記入してください。</t>
        </r>
      </text>
    </comment>
    <comment ref="D13" authorId="0" shapeId="0" xr:uid="{00000000-0006-0000-0600-000002000000}">
      <text>
        <r>
          <rPr>
            <b/>
            <sz val="9"/>
            <color indexed="81"/>
            <rFont val="ＭＳ Ｐゴシック"/>
            <family val="3"/>
            <charset val="128"/>
          </rPr>
          <t>借入金額・寄付・その他を入れると自己負担額が自動計算されます。なお、借入金がない場合は「0」と記入してください。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D14" authorId="0" shapeId="0" xr:uid="{00000000-0006-0000-0700-000001000000}">
      <text>
        <r>
          <rPr>
            <b/>
            <sz val="9"/>
            <color indexed="81"/>
            <rFont val="ＭＳ Ｐゴシック"/>
            <family val="3"/>
            <charset val="128"/>
          </rPr>
          <t>借入金額・寄付・その他を入れると自己負担額が自動計算されます。なお、借入金がない場合は「0」と記入してください。</t>
        </r>
      </text>
    </comment>
    <comment ref="D16" authorId="0" shapeId="0" xr:uid="{00000000-0006-0000-0700-000002000000}">
      <text>
        <r>
          <rPr>
            <b/>
            <sz val="9"/>
            <color indexed="81"/>
            <rFont val="ＭＳ Ｐゴシック"/>
            <family val="3"/>
            <charset val="128"/>
          </rPr>
          <t>借入金額・寄付・その他を入れると自己負担額が自動計算されます。なお、借入金がない場合は「0」と記入してください。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D6" authorId="0" shapeId="0" xr:uid="{00000000-0006-0000-0C00-000001000000}">
      <text>
        <r>
          <rPr>
            <b/>
            <sz val="9"/>
            <color indexed="81"/>
            <rFont val="ＭＳ Ｐゴシック"/>
            <family val="3"/>
            <charset val="128"/>
          </rPr>
          <t xml:space="preserve">2017/1/1等と挿入して下さい。
</t>
        </r>
      </text>
    </comment>
    <comment ref="H6" authorId="0" shapeId="0" xr:uid="{00000000-0006-0000-0C00-000002000000}">
      <text>
        <r>
          <rPr>
            <sz val="9"/>
            <color indexed="81"/>
            <rFont val="ＭＳ Ｐゴシック"/>
            <family val="3"/>
            <charset val="128"/>
          </rPr>
          <t xml:space="preserve">2017/1/1等と挿入して下さい。
</t>
        </r>
      </text>
    </comment>
    <comment ref="D14" authorId="0" shapeId="0" xr:uid="{00000000-0006-0000-0C00-000003000000}">
      <text>
        <r>
          <rPr>
            <b/>
            <sz val="9"/>
            <color indexed="81"/>
            <rFont val="ＭＳ Ｐゴシック"/>
            <family val="3"/>
            <charset val="128"/>
          </rPr>
          <t xml:space="preserve">2017/1/1等と挿入して下さい。
</t>
        </r>
      </text>
    </comment>
    <comment ref="H14" authorId="0" shapeId="0" xr:uid="{00000000-0006-0000-0C00-000004000000}">
      <text>
        <r>
          <rPr>
            <sz val="9"/>
            <color indexed="81"/>
            <rFont val="ＭＳ Ｐゴシック"/>
            <family val="3"/>
            <charset val="128"/>
          </rPr>
          <t xml:space="preserve">2017/1/1等と挿入して下さい。
</t>
        </r>
      </text>
    </comment>
    <comment ref="D22" authorId="0" shapeId="0" xr:uid="{00000000-0006-0000-0C00-000005000000}">
      <text>
        <r>
          <rPr>
            <b/>
            <sz val="9"/>
            <color indexed="81"/>
            <rFont val="ＭＳ Ｐゴシック"/>
            <family val="3"/>
            <charset val="128"/>
          </rPr>
          <t xml:space="preserve">2017/1/1等と挿入して下さい。
</t>
        </r>
      </text>
    </comment>
    <comment ref="H22" authorId="0" shapeId="0" xr:uid="{00000000-0006-0000-0C00-000006000000}">
      <text>
        <r>
          <rPr>
            <sz val="9"/>
            <color indexed="81"/>
            <rFont val="ＭＳ Ｐゴシック"/>
            <family val="3"/>
            <charset val="128"/>
          </rPr>
          <t xml:space="preserve">2017/1/1等と挿入して下さい。
</t>
        </r>
      </text>
    </comment>
  </commentList>
</comments>
</file>

<file path=xl/sharedStrings.xml><?xml version="1.0" encoding="utf-8"?>
<sst xmlns="http://schemas.openxmlformats.org/spreadsheetml/2006/main" count="909" uniqueCount="365">
  <si>
    <t>区分</t>
    <rPh sb="0" eb="2">
      <t>クブン</t>
    </rPh>
    <phoneticPr fontId="1"/>
  </si>
  <si>
    <t>２　支出の部</t>
    <rPh sb="2" eb="4">
      <t>シシュツ</t>
    </rPh>
    <rPh sb="5" eb="6">
      <t>ブ</t>
    </rPh>
    <phoneticPr fontId="1"/>
  </si>
  <si>
    <t>金額</t>
    <rPh sb="0" eb="2">
      <t>キンガク</t>
    </rPh>
    <phoneticPr fontId="1"/>
  </si>
  <si>
    <t>④　「７ 実績報告用・収支決算書」を印刷してください。</t>
    <rPh sb="5" eb="7">
      <t>ジッセキ</t>
    </rPh>
    <rPh sb="7" eb="10">
      <t>ホウコクヨウ</t>
    </rPh>
    <rPh sb="11" eb="13">
      <t>シュウシ</t>
    </rPh>
    <rPh sb="13" eb="16">
      <t>ケッサンショ</t>
    </rPh>
    <rPh sb="18" eb="20">
      <t>インサツ</t>
    </rPh>
    <phoneticPr fontId="1"/>
  </si>
  <si>
    <t>1　収入の部</t>
    <rPh sb="2" eb="4">
      <t>シュウニュウ</t>
    </rPh>
    <rPh sb="5" eb="6">
      <t>ブ</t>
    </rPh>
    <phoneticPr fontId="1"/>
  </si>
  <si>
    <t>様式第１号－５－②（第７条関係）</t>
    <rPh sb="0" eb="2">
      <t>ヨウシキ</t>
    </rPh>
    <rPh sb="2" eb="3">
      <t>ダイ</t>
    </rPh>
    <rPh sb="4" eb="5">
      <t>ゴウ</t>
    </rPh>
    <rPh sb="10" eb="11">
      <t>ダイ</t>
    </rPh>
    <rPh sb="12" eb="13">
      <t>ジョウ</t>
    </rPh>
    <rPh sb="13" eb="15">
      <t>カンケイ</t>
    </rPh>
    <phoneticPr fontId="1"/>
  </si>
  <si>
    <t>その他</t>
    <rPh sb="2" eb="3">
      <t>タ</t>
    </rPh>
    <phoneticPr fontId="1"/>
  </si>
  <si>
    <t>２年目</t>
    <rPh sb="1" eb="3">
      <t>ネンメ</t>
    </rPh>
    <phoneticPr fontId="1"/>
  </si>
  <si>
    <t>回数</t>
    <rPh sb="0" eb="2">
      <t>カイスウ</t>
    </rPh>
    <phoneticPr fontId="1"/>
  </si>
  <si>
    <t>備考</t>
    <rPh sb="0" eb="2">
      <t>ビコウ</t>
    </rPh>
    <phoneticPr fontId="1"/>
  </si>
  <si>
    <t>（１年目）</t>
    <rPh sb="2" eb="4">
      <t>ネンメ</t>
    </rPh>
    <phoneticPr fontId="1"/>
  </si>
  <si>
    <t>税金名</t>
    <rPh sb="0" eb="2">
      <t>ゼイキン</t>
    </rPh>
    <rPh sb="2" eb="3">
      <t>メイ</t>
    </rPh>
    <phoneticPr fontId="1"/>
  </si>
  <si>
    <t>目標　　　　　　　　　　　　　　　　商品・サービス等完成　　　　　３年目</t>
    <rPh sb="0" eb="2">
      <t>モクヒョウ</t>
    </rPh>
    <rPh sb="18" eb="20">
      <t>ショウヒン</t>
    </rPh>
    <rPh sb="25" eb="26">
      <t>トウ</t>
    </rPh>
    <rPh sb="26" eb="28">
      <t>カンセイ</t>
    </rPh>
    <rPh sb="34" eb="36">
      <t>ネンメ</t>
    </rPh>
    <phoneticPr fontId="1"/>
  </si>
  <si>
    <t>単価</t>
    <rPh sb="0" eb="2">
      <t>タンカ</t>
    </rPh>
    <phoneticPr fontId="1"/>
  </si>
  <si>
    <t>寄付金</t>
    <rPh sb="0" eb="3">
      <t>キフキン</t>
    </rPh>
    <phoneticPr fontId="1"/>
  </si>
  <si>
    <t>その他（円）</t>
    <rPh sb="2" eb="3">
      <t>タ</t>
    </rPh>
    <rPh sb="4" eb="5">
      <t>エン</t>
    </rPh>
    <phoneticPr fontId="1"/>
  </si>
  <si>
    <t>連携先から購入する農畜水産物の購入額</t>
    <rPh sb="0" eb="2">
      <t>レンケイ</t>
    </rPh>
    <rPh sb="2" eb="3">
      <t>サキ</t>
    </rPh>
    <rPh sb="5" eb="7">
      <t>コウニュウ</t>
    </rPh>
    <rPh sb="9" eb="11">
      <t>ノウチク</t>
    </rPh>
    <rPh sb="11" eb="14">
      <t>スイサンブツ</t>
    </rPh>
    <rPh sb="15" eb="18">
      <t>コウニュウガク</t>
    </rPh>
    <phoneticPr fontId="1"/>
  </si>
  <si>
    <t>（円）</t>
    <rPh sb="1" eb="2">
      <t>エン</t>
    </rPh>
    <phoneticPr fontId="1"/>
  </si>
  <si>
    <t>開発商品販売額</t>
    <rPh sb="0" eb="2">
      <t>カイハツ</t>
    </rPh>
    <rPh sb="2" eb="4">
      <t>ショウヒン</t>
    </rPh>
    <rPh sb="4" eb="7">
      <t>ハンバイガク</t>
    </rPh>
    <phoneticPr fontId="1"/>
  </si>
  <si>
    <t>（回）</t>
    <rPh sb="1" eb="2">
      <t>カイ</t>
    </rPh>
    <phoneticPr fontId="1"/>
  </si>
  <si>
    <t>１　助成事業の種類</t>
    <rPh sb="2" eb="4">
      <t>ジョセイ</t>
    </rPh>
    <rPh sb="4" eb="6">
      <t>ジギョウ</t>
    </rPh>
    <rPh sb="7" eb="9">
      <t>シュルイ</t>
    </rPh>
    <phoneticPr fontId="1"/>
  </si>
  <si>
    <t>（単位）</t>
    <rPh sb="1" eb="3">
      <t>タンイ</t>
    </rPh>
    <phoneticPr fontId="1"/>
  </si>
  <si>
    <t>新たに取り組む商品の開発や改良</t>
  </si>
  <si>
    <t>数量・日数・人数</t>
    <rPh sb="0" eb="2">
      <t>スウリョウ</t>
    </rPh>
    <rPh sb="3" eb="5">
      <t>ニッスウ</t>
    </rPh>
    <rPh sb="6" eb="8">
      <t>ニンズウ</t>
    </rPh>
    <phoneticPr fontId="1"/>
  </si>
  <si>
    <t>計</t>
    <rPh sb="0" eb="1">
      <t>ケイ</t>
    </rPh>
    <phoneticPr fontId="1"/>
  </si>
  <si>
    <t>収支予算書</t>
    <rPh sb="0" eb="2">
      <t>シュウシ</t>
    </rPh>
    <rPh sb="2" eb="5">
      <t>ヨサンショ</t>
    </rPh>
    <phoneticPr fontId="1"/>
  </si>
  <si>
    <t>委託･外注の期間</t>
    <rPh sb="0" eb="2">
      <t>イタク</t>
    </rPh>
    <rPh sb="3" eb="5">
      <t>ガイチュウ</t>
    </rPh>
    <rPh sb="6" eb="8">
      <t>キカン</t>
    </rPh>
    <phoneticPr fontId="1"/>
  </si>
  <si>
    <t>11　完成した商品・サービスの概要（実施計画の段階では記載不要です。実績報告の際に記載してください。）</t>
    <rPh sb="3" eb="5">
      <t>カンセイ</t>
    </rPh>
    <rPh sb="7" eb="9">
      <t>ショウヒン</t>
    </rPh>
    <rPh sb="15" eb="17">
      <t>ガイヨウ</t>
    </rPh>
    <rPh sb="18" eb="20">
      <t>ジッシ</t>
    </rPh>
    <rPh sb="20" eb="22">
      <t>ケイカク</t>
    </rPh>
    <rPh sb="23" eb="25">
      <t>ダンカイ</t>
    </rPh>
    <rPh sb="27" eb="29">
      <t>キサイ</t>
    </rPh>
    <rPh sb="29" eb="31">
      <t>フヨウ</t>
    </rPh>
    <rPh sb="34" eb="36">
      <t>ジッセキ</t>
    </rPh>
    <rPh sb="36" eb="38">
      <t>ホウコク</t>
    </rPh>
    <rPh sb="39" eb="40">
      <t>サイ</t>
    </rPh>
    <rPh sb="41" eb="43">
      <t>キサイ</t>
    </rPh>
    <phoneticPr fontId="1"/>
  </si>
  <si>
    <t>自己資金</t>
    <rPh sb="0" eb="2">
      <t>ジコ</t>
    </rPh>
    <rPh sb="2" eb="4">
      <t>シキン</t>
    </rPh>
    <phoneticPr fontId="1"/>
  </si>
  <si>
    <t>日</t>
    <rPh sb="0" eb="1">
      <t>ニチ</t>
    </rPh>
    <phoneticPr fontId="1"/>
  </si>
  <si>
    <t>○　連携体または応援団体の財務状況は適正化か</t>
  </si>
  <si>
    <t>助成金</t>
    <rPh sb="0" eb="3">
      <t>ジョセイキン</t>
    </rPh>
    <phoneticPr fontId="1"/>
  </si>
  <si>
    <t>E-mailアドレス</t>
  </si>
  <si>
    <t>借入金</t>
    <rPh sb="0" eb="3">
      <t>カリイレキン</t>
    </rPh>
    <phoneticPr fontId="1"/>
  </si>
  <si>
    <t>計画      (2年目)</t>
    <rPh sb="0" eb="2">
      <t>ケイカク</t>
    </rPh>
    <rPh sb="10" eb="12">
      <t>ネンメ</t>
    </rPh>
    <phoneticPr fontId="1"/>
  </si>
  <si>
    <t>開発商品の年間販売額</t>
  </si>
  <si>
    <t>内訳等</t>
    <rPh sb="0" eb="2">
      <t>ウチワケ</t>
    </rPh>
    <rPh sb="2" eb="3">
      <t>トウ</t>
    </rPh>
    <phoneticPr fontId="1"/>
  </si>
  <si>
    <t>自己負担</t>
    <rPh sb="0" eb="2">
      <t>ジコ</t>
    </rPh>
    <rPh sb="2" eb="4">
      <t>フタン</t>
    </rPh>
    <phoneticPr fontId="1"/>
  </si>
  <si>
    <t>５ 差 引 増 減 額</t>
    <rPh sb="2" eb="3">
      <t>サ</t>
    </rPh>
    <rPh sb="4" eb="5">
      <t>イン</t>
    </rPh>
    <rPh sb="6" eb="7">
      <t>ゾウ</t>
    </rPh>
    <rPh sb="8" eb="9">
      <t>ゲン</t>
    </rPh>
    <rPh sb="10" eb="11">
      <t>ガク</t>
    </rPh>
    <phoneticPr fontId="1"/>
  </si>
  <si>
    <t>(3)</t>
  </si>
  <si>
    <t>助成対象経費</t>
    <rPh sb="0" eb="2">
      <t>ジョセイ</t>
    </rPh>
    <rPh sb="2" eb="4">
      <t>タイショウ</t>
    </rPh>
    <rPh sb="4" eb="6">
      <t>ケイヒ</t>
    </rPh>
    <phoneticPr fontId="1"/>
  </si>
  <si>
    <t>受益数</t>
    <rPh sb="0" eb="2">
      <t>ジュエキ</t>
    </rPh>
    <rPh sb="2" eb="3">
      <t>スウ</t>
    </rPh>
    <phoneticPr fontId="1"/>
  </si>
  <si>
    <t>千円</t>
    <rPh sb="0" eb="2">
      <t>センエン</t>
    </rPh>
    <phoneticPr fontId="1"/>
  </si>
  <si>
    <t>４ 助成事業の実施期間</t>
    <rPh sb="2" eb="4">
      <t>ジョセイ</t>
    </rPh>
    <rPh sb="4" eb="6">
      <t>ジギョウ</t>
    </rPh>
    <rPh sb="7" eb="9">
      <t>ジッシ</t>
    </rPh>
    <rPh sb="9" eb="11">
      <t>キカン</t>
    </rPh>
    <phoneticPr fontId="1"/>
  </si>
  <si>
    <t>助成事業に　　　　要する経費</t>
    <rPh sb="0" eb="2">
      <t>ジョセイ</t>
    </rPh>
    <rPh sb="2" eb="4">
      <t>ジギョウ</t>
    </rPh>
    <rPh sb="9" eb="10">
      <t>ヨウ</t>
    </rPh>
    <rPh sb="12" eb="14">
      <t>ケイヒ</t>
    </rPh>
    <phoneticPr fontId="1"/>
  </si>
  <si>
    <t>(A)</t>
  </si>
  <si>
    <t>(B)</t>
  </si>
  <si>
    <t>(C)</t>
  </si>
  <si>
    <t>①　「２　交付申請書」の着色以外の部分を入力のうえ、印刷し、次の②、③を添付して提出してください。</t>
    <rPh sb="5" eb="7">
      <t>コウフ</t>
    </rPh>
    <rPh sb="7" eb="10">
      <t>シンセイショ</t>
    </rPh>
    <rPh sb="12" eb="14">
      <t>チャクショク</t>
    </rPh>
    <rPh sb="14" eb="16">
      <t>イガイ</t>
    </rPh>
    <rPh sb="17" eb="19">
      <t>ブブン</t>
    </rPh>
    <rPh sb="20" eb="22">
      <t>ニュウリョク</t>
    </rPh>
    <rPh sb="26" eb="28">
      <t>インサツ</t>
    </rPh>
    <rPh sb="30" eb="31">
      <t>ツギ</t>
    </rPh>
    <rPh sb="36" eb="38">
      <t>テンプ</t>
    </rPh>
    <rPh sb="40" eb="42">
      <t>テイシュツ</t>
    </rPh>
    <phoneticPr fontId="1"/>
  </si>
  <si>
    <t>ウエブサイトURL</t>
  </si>
  <si>
    <t>　　借入金額・寄付・その他を入れると自己負担額が自動計算されます。なお、借入金がない場合は「0」と記入してください。</t>
    <rPh sb="2" eb="4">
      <t>カリイレ</t>
    </rPh>
    <rPh sb="4" eb="6">
      <t>キンガク</t>
    </rPh>
    <rPh sb="7" eb="9">
      <t>キフ</t>
    </rPh>
    <rPh sb="12" eb="13">
      <t>タ</t>
    </rPh>
    <rPh sb="14" eb="15">
      <t>イ</t>
    </rPh>
    <rPh sb="18" eb="20">
      <t>ジコ</t>
    </rPh>
    <rPh sb="20" eb="23">
      <t>フタンガク</t>
    </rPh>
    <rPh sb="24" eb="26">
      <t>ジドウ</t>
    </rPh>
    <rPh sb="26" eb="28">
      <t>ケイサン</t>
    </rPh>
    <rPh sb="36" eb="39">
      <t>カリイレキン</t>
    </rPh>
    <rPh sb="42" eb="44">
      <t>バアイ</t>
    </rPh>
    <rPh sb="49" eb="51">
      <t>キニュウ</t>
    </rPh>
    <phoneticPr fontId="1"/>
  </si>
  <si>
    <t>設立年月日</t>
    <rPh sb="0" eb="2">
      <t>セツリツ</t>
    </rPh>
    <rPh sb="2" eb="5">
      <t>ネンガッピ</t>
    </rPh>
    <phoneticPr fontId="1"/>
  </si>
  <si>
    <t>委託･外注計画書</t>
    <rPh sb="0" eb="2">
      <t>イタク</t>
    </rPh>
    <rPh sb="3" eb="5">
      <t>ガイチュウ</t>
    </rPh>
    <rPh sb="5" eb="8">
      <t>ケイカクショ</t>
    </rPh>
    <phoneticPr fontId="1"/>
  </si>
  <si>
    <t>内訳は別紙参照</t>
    <rPh sb="0" eb="2">
      <t>ウチワケ</t>
    </rPh>
    <rPh sb="3" eb="5">
      <t>ベッシ</t>
    </rPh>
    <rPh sb="5" eb="7">
      <t>サンショウ</t>
    </rPh>
    <phoneticPr fontId="1"/>
  </si>
  <si>
    <t>１年目</t>
    <rPh sb="1" eb="2">
      <t>ネン</t>
    </rPh>
    <rPh sb="2" eb="3">
      <t>メ</t>
    </rPh>
    <phoneticPr fontId="1"/>
  </si>
  <si>
    <t>○　事業の目的は妥当か</t>
  </si>
  <si>
    <t>と入力してください。</t>
    <rPh sb="1" eb="3">
      <t>ニュウリョク</t>
    </rPh>
    <phoneticPr fontId="1"/>
  </si>
  <si>
    <t>(1)</t>
  </si>
  <si>
    <t>年</t>
    <rPh sb="0" eb="1">
      <t>ネン</t>
    </rPh>
    <phoneticPr fontId="1"/>
  </si>
  <si>
    <t>月</t>
    <rPh sb="0" eb="1">
      <t>ツキ</t>
    </rPh>
    <phoneticPr fontId="1"/>
  </si>
  <si>
    <t>支　　　出　　　明　　　細　　　書　（　実績　）　１年目</t>
    <rPh sb="0" eb="1">
      <t>シ</t>
    </rPh>
    <rPh sb="4" eb="5">
      <t>デ</t>
    </rPh>
    <rPh sb="8" eb="9">
      <t>メイ</t>
    </rPh>
    <rPh sb="12" eb="13">
      <t>ボソ</t>
    </rPh>
    <rPh sb="16" eb="17">
      <t>ショ</t>
    </rPh>
    <rPh sb="20" eb="22">
      <t>ジッセキ</t>
    </rPh>
    <rPh sb="26" eb="28">
      <t>ネンメ</t>
    </rPh>
    <phoneticPr fontId="1"/>
  </si>
  <si>
    <t>（２年目）</t>
    <rPh sb="2" eb="4">
      <t>ネンメ</t>
    </rPh>
    <phoneticPr fontId="1"/>
  </si>
  <si>
    <t>電話番号</t>
    <rPh sb="0" eb="2">
      <t>デンワ</t>
    </rPh>
    <rPh sb="2" eb="4">
      <t>バンゴウ</t>
    </rPh>
    <phoneticPr fontId="1"/>
  </si>
  <si>
    <t>所在地</t>
    <rPh sb="0" eb="3">
      <t>ショザイチ</t>
    </rPh>
    <phoneticPr fontId="1"/>
  </si>
  <si>
    <t>金</t>
    <rPh sb="0" eb="1">
      <t>キン</t>
    </rPh>
    <phoneticPr fontId="1"/>
  </si>
  <si>
    <t>名称</t>
    <rPh sb="0" eb="2">
      <t>メイショウ</t>
    </rPh>
    <phoneticPr fontId="1"/>
  </si>
  <si>
    <t>代表者職・氏名</t>
    <rPh sb="0" eb="3">
      <t>ダイヒョウシャ</t>
    </rPh>
    <rPh sb="3" eb="4">
      <t>ショク</t>
    </rPh>
    <rPh sb="5" eb="7">
      <t>シメイ</t>
    </rPh>
    <phoneticPr fontId="1"/>
  </si>
  <si>
    <t>(6)</t>
  </si>
  <si>
    <t>税抜事業費</t>
  </si>
  <si>
    <t>公益財団法人あきた企業活性化センター理事長　様</t>
    <rPh sb="0" eb="2">
      <t>コウエキ</t>
    </rPh>
    <rPh sb="2" eb="6">
      <t>ザイダンホウジン</t>
    </rPh>
    <rPh sb="9" eb="11">
      <t>キギョウ</t>
    </rPh>
    <rPh sb="11" eb="14">
      <t>カッセイカ</t>
    </rPh>
    <rPh sb="18" eb="21">
      <t>リジチョウ</t>
    </rPh>
    <rPh sb="22" eb="23">
      <t>サマ</t>
    </rPh>
    <phoneticPr fontId="1"/>
  </si>
  <si>
    <t>委託･外注（予定先）の名称</t>
    <rPh sb="0" eb="2">
      <t>イタク</t>
    </rPh>
    <rPh sb="3" eb="5">
      <t>ガイチュウ</t>
    </rPh>
    <rPh sb="6" eb="8">
      <t>ヨテイ</t>
    </rPh>
    <rPh sb="8" eb="9">
      <t>サキ</t>
    </rPh>
    <rPh sb="11" eb="13">
      <t>メイショウ</t>
    </rPh>
    <phoneticPr fontId="1"/>
  </si>
  <si>
    <t>３　助成金交付申請額</t>
    <rPh sb="2" eb="5">
      <t>ジョセイキン</t>
    </rPh>
    <rPh sb="5" eb="7">
      <t>コウフ</t>
    </rPh>
    <rPh sb="7" eb="10">
      <t>シンセイガク</t>
    </rPh>
    <phoneticPr fontId="1"/>
  </si>
  <si>
    <t>課税年度</t>
    <rPh sb="0" eb="2">
      <t>カゼイ</t>
    </rPh>
    <rPh sb="2" eb="4">
      <t>ネンド</t>
    </rPh>
    <phoneticPr fontId="1"/>
  </si>
  <si>
    <t>県産農林水畜産物を活用したメニュー提供等の新たなサービス事業の展開</t>
  </si>
  <si>
    <t>受益組合員数</t>
    <rPh sb="0" eb="2">
      <t>ジュエキ</t>
    </rPh>
    <rPh sb="2" eb="5">
      <t>クミアイイン</t>
    </rPh>
    <rPh sb="5" eb="6">
      <t>スウ</t>
    </rPh>
    <phoneticPr fontId="1"/>
  </si>
  <si>
    <t>あきた農商工応援ファンド事業実施計画書・実績報告書の作成に関する留意事項について</t>
    <rPh sb="3" eb="5">
      <t>ノウショウ</t>
    </rPh>
    <rPh sb="5" eb="6">
      <t>コウ</t>
    </rPh>
    <rPh sb="6" eb="8">
      <t>オウエン</t>
    </rPh>
    <rPh sb="12" eb="14">
      <t>ジギョウ</t>
    </rPh>
    <rPh sb="14" eb="16">
      <t>ジッシ</t>
    </rPh>
    <rPh sb="16" eb="19">
      <t>ケイカクショ</t>
    </rPh>
    <rPh sb="20" eb="22">
      <t>ジッセキ</t>
    </rPh>
    <rPh sb="22" eb="25">
      <t>ホウコクショ</t>
    </rPh>
    <rPh sb="26" eb="28">
      <t>サクセイ</t>
    </rPh>
    <rPh sb="29" eb="30">
      <t>カン</t>
    </rPh>
    <rPh sb="32" eb="34">
      <t>リュウイ</t>
    </rPh>
    <rPh sb="34" eb="36">
      <t>ジコウ</t>
    </rPh>
    <phoneticPr fontId="1"/>
  </si>
  <si>
    <t>～</t>
  </si>
  <si>
    <t>〒</t>
  </si>
  <si>
    <t>延滞額（千円）</t>
    <rPh sb="0" eb="2">
      <t>エンタイ</t>
    </rPh>
    <rPh sb="2" eb="3">
      <t>ガク</t>
    </rPh>
    <rPh sb="4" eb="6">
      <t>センエン</t>
    </rPh>
    <phoneticPr fontId="1"/>
  </si>
  <si>
    <t>令和</t>
    <rPh sb="0" eb="2">
      <t>レイワ</t>
    </rPh>
    <phoneticPr fontId="1"/>
  </si>
  <si>
    <t>-</t>
  </si>
  <si>
    <t>※　委託･外注ごとに作成して下さい。</t>
    <rPh sb="2" eb="4">
      <t>イタク</t>
    </rPh>
    <rPh sb="5" eb="7">
      <t>ガイチュウ</t>
    </rPh>
    <rPh sb="10" eb="12">
      <t>サクセイ</t>
    </rPh>
    <rPh sb="14" eb="15">
      <t>クダ</t>
    </rPh>
    <phoneticPr fontId="1"/>
  </si>
  <si>
    <t>連絡先</t>
    <rPh sb="0" eb="3">
      <t>レンラクサキ</t>
    </rPh>
    <phoneticPr fontId="1"/>
  </si>
  <si>
    <t>開発商品の販売先</t>
  </si>
  <si>
    <t>②　直近２カ年の収支決算書　</t>
    <rPh sb="2" eb="4">
      <t>チョッキン</t>
    </rPh>
    <rPh sb="6" eb="7">
      <t>ネン</t>
    </rPh>
    <rPh sb="8" eb="10">
      <t>シュウシ</t>
    </rPh>
    <rPh sb="10" eb="13">
      <t>ケッサンショ</t>
    </rPh>
    <phoneticPr fontId="1"/>
  </si>
  <si>
    <t>納期</t>
    <rPh sb="0" eb="2">
      <t>ノウキ</t>
    </rPh>
    <phoneticPr fontId="1"/>
  </si>
  <si>
    <t>様式第２３号－４－②（第１９条関係）</t>
    <rPh sb="0" eb="2">
      <t>ヨウシキ</t>
    </rPh>
    <rPh sb="2" eb="3">
      <t>ダイ</t>
    </rPh>
    <rPh sb="5" eb="6">
      <t>ゴウ</t>
    </rPh>
    <rPh sb="11" eb="12">
      <t>ダイ</t>
    </rPh>
    <rPh sb="14" eb="15">
      <t>ジョウ</t>
    </rPh>
    <rPh sb="15" eb="17">
      <t>カンケイ</t>
    </rPh>
    <phoneticPr fontId="1"/>
  </si>
  <si>
    <t>ＦＡＸ番号</t>
  </si>
  <si>
    <t>開発商品の販売先</t>
    <rPh sb="0" eb="2">
      <t>カイハツ</t>
    </rPh>
    <rPh sb="2" eb="4">
      <t>ショウヒン</t>
    </rPh>
    <rPh sb="5" eb="8">
      <t>ハンバイサキ</t>
    </rPh>
    <phoneticPr fontId="1"/>
  </si>
  <si>
    <t>千円　うち、概算払い希望額</t>
    <rPh sb="0" eb="2">
      <t>センエン</t>
    </rPh>
    <rPh sb="6" eb="8">
      <t>ガイサン</t>
    </rPh>
    <rPh sb="8" eb="9">
      <t>バラ</t>
    </rPh>
    <rPh sb="10" eb="12">
      <t>キボウ</t>
    </rPh>
    <rPh sb="12" eb="13">
      <t>ガク</t>
    </rPh>
    <phoneticPr fontId="1"/>
  </si>
  <si>
    <t>担当者職・氏名</t>
    <rPh sb="0" eb="3">
      <t>タントウシャ</t>
    </rPh>
    <rPh sb="3" eb="4">
      <t>ショク</t>
    </rPh>
    <rPh sb="5" eb="7">
      <t>シメイ</t>
    </rPh>
    <phoneticPr fontId="1"/>
  </si>
  <si>
    <t>A</t>
  </si>
  <si>
    <t>担当者所属部署名</t>
    <rPh sb="0" eb="3">
      <t>タントウシャ</t>
    </rPh>
    <rPh sb="3" eb="5">
      <t>ショゾク</t>
    </rPh>
    <rPh sb="5" eb="7">
      <t>ブショ</t>
    </rPh>
    <rPh sb="7" eb="8">
      <t>メイ</t>
    </rPh>
    <phoneticPr fontId="1"/>
  </si>
  <si>
    <t>(7)</t>
  </si>
  <si>
    <t>②　「６ 交付申請用・収支予算書」を印刷してください。</t>
    <rPh sb="5" eb="7">
      <t>コウフ</t>
    </rPh>
    <rPh sb="7" eb="9">
      <t>シンセイ</t>
    </rPh>
    <rPh sb="9" eb="10">
      <t>ヨウ</t>
    </rPh>
    <rPh sb="11" eb="13">
      <t>シュウシ</t>
    </rPh>
    <rPh sb="13" eb="16">
      <t>ヨサンショ</t>
    </rPh>
    <rPh sb="18" eb="20">
      <t>インサツ</t>
    </rPh>
    <phoneticPr fontId="1"/>
  </si>
  <si>
    <t>委託･外注の理由･必要性</t>
    <rPh sb="0" eb="2">
      <t>イタク</t>
    </rPh>
    <rPh sb="3" eb="5">
      <t>ガイチュウ</t>
    </rPh>
    <rPh sb="6" eb="8">
      <t>リユウ</t>
    </rPh>
    <rPh sb="9" eb="12">
      <t>ヒツヨウセイ</t>
    </rPh>
    <phoneticPr fontId="1"/>
  </si>
  <si>
    <t>今後の納付計画</t>
    <rPh sb="0" eb="2">
      <t>コンゴ</t>
    </rPh>
    <rPh sb="3" eb="5">
      <t>ノウフ</t>
    </rPh>
    <rPh sb="5" eb="7">
      <t>ケイカク</t>
    </rPh>
    <phoneticPr fontId="1"/>
  </si>
  <si>
    <t>※スタート月に該当する数値（２月であれば２）を記入すれば、着色部分は自動計算します。</t>
    <rPh sb="5" eb="6">
      <t>ツキ</t>
    </rPh>
    <rPh sb="7" eb="9">
      <t>ガイトウ</t>
    </rPh>
    <rPh sb="11" eb="13">
      <t>スウチ</t>
    </rPh>
    <rPh sb="15" eb="16">
      <t>ツキ</t>
    </rPh>
    <rPh sb="23" eb="25">
      <t>キニュウ</t>
    </rPh>
    <rPh sb="29" eb="31">
      <t>チャクショク</t>
    </rPh>
    <rPh sb="31" eb="33">
      <t>ブブン</t>
    </rPh>
    <rPh sb="34" eb="36">
      <t>ジドウ</t>
    </rPh>
    <rPh sb="36" eb="38">
      <t>ケイサン</t>
    </rPh>
    <phoneticPr fontId="1"/>
  </si>
  <si>
    <t>委託・外注の内容</t>
    <rPh sb="0" eb="2">
      <t>イタク</t>
    </rPh>
    <rPh sb="3" eb="5">
      <t>ガイチュウ</t>
    </rPh>
    <rPh sb="6" eb="8">
      <t>ナイヨウ</t>
    </rPh>
    <phoneticPr fontId="1"/>
  </si>
  <si>
    <t>委託･外注の選定方法</t>
    <rPh sb="0" eb="2">
      <t>イタク</t>
    </rPh>
    <rPh sb="3" eb="5">
      <t>ガイチュウ</t>
    </rPh>
    <rPh sb="6" eb="8">
      <t>センテイ</t>
    </rPh>
    <rPh sb="8" eb="10">
      <t>ホウホウ</t>
    </rPh>
    <phoneticPr fontId="1"/>
  </si>
  <si>
    <t>※　別表の支出明細書から自動入力となっています。</t>
    <rPh sb="2" eb="4">
      <t>ベッピョウ</t>
    </rPh>
    <rPh sb="5" eb="7">
      <t>シシュツ</t>
    </rPh>
    <rPh sb="7" eb="9">
      <t>メイサイ</t>
    </rPh>
    <rPh sb="9" eb="10">
      <t>ショ</t>
    </rPh>
    <rPh sb="12" eb="14">
      <t>ジドウ</t>
    </rPh>
    <rPh sb="14" eb="16">
      <t>ニュウリョク</t>
    </rPh>
    <phoneticPr fontId="1"/>
  </si>
  <si>
    <t>主な事業内容</t>
    <rPh sb="0" eb="1">
      <t>オモ</t>
    </rPh>
    <rPh sb="2" eb="4">
      <t>ジギョウ</t>
    </rPh>
    <rPh sb="4" eb="6">
      <t>ナイヨウ</t>
    </rPh>
    <phoneticPr fontId="1"/>
  </si>
  <si>
    <t>　「相見積もり」（見積書による入札）等と記載して下さい。</t>
    <rPh sb="9" eb="11">
      <t>ミツ</t>
    </rPh>
    <rPh sb="11" eb="12">
      <t>ショ</t>
    </rPh>
    <rPh sb="15" eb="17">
      <t>ニュウサツ</t>
    </rPh>
    <rPh sb="18" eb="19">
      <t>トウ</t>
    </rPh>
    <rPh sb="20" eb="22">
      <t>キサイ</t>
    </rPh>
    <rPh sb="24" eb="25">
      <t>クダ</t>
    </rPh>
    <phoneticPr fontId="1"/>
  </si>
  <si>
    <t>(1)～(5)に付随する告知媒体等を活用したＰＲや周知活動</t>
  </si>
  <si>
    <t>「委託･外注先の選定方法」とは、「単独随契」（内容が特殊で受注先を特定する場合）</t>
    <rPh sb="1" eb="3">
      <t>イタク</t>
    </rPh>
    <rPh sb="4" eb="7">
      <t>ガイチュウサキ</t>
    </rPh>
    <rPh sb="8" eb="10">
      <t>センテイ</t>
    </rPh>
    <rPh sb="10" eb="12">
      <t>ホウホウ</t>
    </rPh>
    <rPh sb="17" eb="19">
      <t>タンドク</t>
    </rPh>
    <rPh sb="20" eb="21">
      <t>チギリ</t>
    </rPh>
    <rPh sb="23" eb="25">
      <t>ナイヨウ</t>
    </rPh>
    <rPh sb="26" eb="28">
      <t>トクシュ</t>
    </rPh>
    <rPh sb="29" eb="31">
      <t>ジュチュウ</t>
    </rPh>
    <rPh sb="31" eb="32">
      <t>サキ</t>
    </rPh>
    <rPh sb="33" eb="35">
      <t>トクテイ</t>
    </rPh>
    <rPh sb="37" eb="39">
      <t>バアイ</t>
    </rPh>
    <phoneticPr fontId="1"/>
  </si>
  <si>
    <t>○　応援団体の活動は適正か</t>
  </si>
  <si>
    <t>小計</t>
    <rPh sb="0" eb="2">
      <t>ショウケイ</t>
    </rPh>
    <phoneticPr fontId="1"/>
  </si>
  <si>
    <t>旅費</t>
    <rPh sb="0" eb="2">
      <t>リョヒ</t>
    </rPh>
    <phoneticPr fontId="1"/>
  </si>
  <si>
    <t>委託費</t>
    <rPh sb="0" eb="3">
      <t>イタクヒ</t>
    </rPh>
    <phoneticPr fontId="1"/>
  </si>
  <si>
    <t>収支が赤字の場合の理由</t>
    <rPh sb="0" eb="2">
      <t>シュウシ</t>
    </rPh>
    <rPh sb="3" eb="5">
      <t>アカジ</t>
    </rPh>
    <rPh sb="6" eb="8">
      <t>バアイ</t>
    </rPh>
    <rPh sb="9" eb="11">
      <t>リユウ</t>
    </rPh>
    <phoneticPr fontId="1"/>
  </si>
  <si>
    <t>概算払計画</t>
    <rPh sb="0" eb="2">
      <t>ガイサン</t>
    </rPh>
    <rPh sb="2" eb="3">
      <t>バラ</t>
    </rPh>
    <rPh sb="3" eb="5">
      <t>ケイカク</t>
    </rPh>
    <phoneticPr fontId="1"/>
  </si>
  <si>
    <t>対象</t>
    <rPh sb="0" eb="2">
      <t>タイショウ</t>
    </rPh>
    <phoneticPr fontId="1"/>
  </si>
  <si>
    <t>概算払希望額（円）</t>
    <rPh sb="0" eb="2">
      <t>ガイサン</t>
    </rPh>
    <rPh sb="2" eb="3">
      <t>バラ</t>
    </rPh>
    <rPh sb="3" eb="6">
      <t>キボウガク</t>
    </rPh>
    <rPh sb="7" eb="8">
      <t>エン</t>
    </rPh>
    <phoneticPr fontId="1"/>
  </si>
  <si>
    <t>自動計算するセルですので、入力は不要です。</t>
    <rPh sb="0" eb="2">
      <t>ジドウ</t>
    </rPh>
    <rPh sb="2" eb="4">
      <t>ケイサン</t>
    </rPh>
    <rPh sb="13" eb="15">
      <t>ニュウリョク</t>
    </rPh>
    <rPh sb="16" eb="18">
      <t>フヨウ</t>
    </rPh>
    <phoneticPr fontId="1"/>
  </si>
  <si>
    <t>会員数・組合員数</t>
    <rPh sb="0" eb="3">
      <t>カイインスウ</t>
    </rPh>
    <rPh sb="4" eb="7">
      <t>クミアイイン</t>
    </rPh>
    <rPh sb="7" eb="8">
      <t>スウ</t>
    </rPh>
    <phoneticPr fontId="1"/>
  </si>
  <si>
    <t>（○）</t>
  </si>
  <si>
    <t>事業申請者</t>
    <rPh sb="0" eb="2">
      <t>ジギョウ</t>
    </rPh>
    <rPh sb="2" eb="5">
      <t>シンセイシャ</t>
    </rPh>
    <phoneticPr fontId="1"/>
  </si>
  <si>
    <t>(2)</t>
  </si>
  <si>
    <t>目標項目</t>
    <rPh sb="0" eb="2">
      <t>モクヒョウ</t>
    </rPh>
    <rPh sb="2" eb="4">
      <t>コウモク</t>
    </rPh>
    <phoneticPr fontId="1"/>
  </si>
  <si>
    <t>事業の実施体制は十分か</t>
  </si>
  <si>
    <t>消費税（10％）</t>
    <rPh sb="0" eb="3">
      <t>ショウヒゼイ</t>
    </rPh>
    <phoneticPr fontId="1"/>
  </si>
  <si>
    <t>C</t>
  </si>
  <si>
    <t>○　事前のマーケットリサーチは十分か</t>
  </si>
  <si>
    <t>の積算根拠</t>
    <rPh sb="1" eb="3">
      <t>セキサン</t>
    </rPh>
    <rPh sb="3" eb="5">
      <t>コンキョ</t>
    </rPh>
    <phoneticPr fontId="1"/>
  </si>
  <si>
    <r>
      <rPr>
        <b/>
        <sz val="10"/>
        <color theme="1"/>
        <rFont val="ＭＳ 明朝"/>
        <family val="1"/>
        <charset val="128"/>
      </rPr>
      <t>オ</t>
    </r>
    <r>
      <rPr>
        <sz val="10"/>
        <color theme="1"/>
        <rFont val="ＭＳ 明朝"/>
        <family val="1"/>
        <charset val="128"/>
      </rPr>
      <t>　　　　内　　訳</t>
    </r>
    <rPh sb="5" eb="6">
      <t>ウチ</t>
    </rPh>
    <rPh sb="8" eb="9">
      <t>ヤク</t>
    </rPh>
    <phoneticPr fontId="1"/>
  </si>
  <si>
    <t>○　開発や改良商品や開発するサービスのコンセプトは妥当か</t>
  </si>
  <si>
    <t>代表者の職名・           氏名</t>
    <rPh sb="0" eb="3">
      <t>ダイヒョウシャ</t>
    </rPh>
    <rPh sb="4" eb="6">
      <t>ショクメイ</t>
    </rPh>
    <rPh sb="18" eb="20">
      <t>シメイ</t>
    </rPh>
    <phoneticPr fontId="1"/>
  </si>
  <si>
    <t>○　事業内容は妥当か</t>
  </si>
  <si>
    <t>試作費</t>
    <rPh sb="0" eb="2">
      <t>シサク</t>
    </rPh>
    <rPh sb="2" eb="3">
      <t>ヒ</t>
    </rPh>
    <phoneticPr fontId="1"/>
  </si>
  <si>
    <t>印</t>
  </si>
  <si>
    <t>○　事業費の調達方法や助成内容は妥当か、また、補助率の優遇制度を導入を希望している場合、基準に適合しているか</t>
  </si>
  <si>
    <t>専門家謝金</t>
    <rPh sb="0" eb="3">
      <t>センモンカ</t>
    </rPh>
    <rPh sb="3" eb="5">
      <t>シャキン</t>
    </rPh>
    <phoneticPr fontId="1"/>
  </si>
  <si>
    <t>○　事業の行程、スケジュールは妥当か</t>
  </si>
  <si>
    <t>単位</t>
  </si>
  <si>
    <t>単位</t>
    <rPh sb="0" eb="2">
      <t>タンイ</t>
    </rPh>
    <phoneticPr fontId="1"/>
  </si>
  <si>
    <t>項目</t>
    <rPh sb="0" eb="2">
      <t>コウモク</t>
    </rPh>
    <phoneticPr fontId="1"/>
  </si>
  <si>
    <t>収入</t>
    <rPh sb="0" eb="2">
      <t>シュウニュウ</t>
    </rPh>
    <phoneticPr fontId="1"/>
  </si>
  <si>
    <t>支出</t>
    <rPh sb="0" eb="2">
      <t>シシュツ</t>
    </rPh>
    <phoneticPr fontId="1"/>
  </si>
  <si>
    <t>決算年度</t>
    <rPh sb="0" eb="2">
      <t>ケッサン</t>
    </rPh>
    <rPh sb="2" eb="4">
      <t>ネンド</t>
    </rPh>
    <phoneticPr fontId="1"/>
  </si>
  <si>
    <t>（主な農産物名）</t>
    <rPh sb="1" eb="2">
      <t>オモ</t>
    </rPh>
    <rPh sb="3" eb="6">
      <t>ノウサンブツ</t>
    </rPh>
    <rPh sb="6" eb="7">
      <t>メイ</t>
    </rPh>
    <phoneticPr fontId="1"/>
  </si>
  <si>
    <t>財務状況　　　　　　　　　　　　　　　　　　　　　　（単位：千円）</t>
    <rPh sb="0" eb="2">
      <t>ザイム</t>
    </rPh>
    <rPh sb="2" eb="4">
      <t>ジョウキョウ</t>
    </rPh>
    <rPh sb="27" eb="29">
      <t>タンイ</t>
    </rPh>
    <rPh sb="30" eb="32">
      <t>センエン</t>
    </rPh>
    <phoneticPr fontId="1"/>
  </si>
  <si>
    <t>※　受益連携体にはどのような連携体（農業者と中小企業者等）が簡潔に記載してください。</t>
    <rPh sb="2" eb="4">
      <t>ジュエキ</t>
    </rPh>
    <rPh sb="4" eb="6">
      <t>レンケイ</t>
    </rPh>
    <rPh sb="6" eb="7">
      <t>タイ</t>
    </rPh>
    <rPh sb="14" eb="16">
      <t>レンケイ</t>
    </rPh>
    <rPh sb="16" eb="17">
      <t>タイ</t>
    </rPh>
    <rPh sb="18" eb="21">
      <t>ノウギョウシャ</t>
    </rPh>
    <rPh sb="22" eb="24">
      <t>チュウショウ</t>
    </rPh>
    <rPh sb="24" eb="27">
      <t>キギョウシャ</t>
    </rPh>
    <rPh sb="27" eb="28">
      <t>トウ</t>
    </rPh>
    <rPh sb="30" eb="32">
      <t>カンケツ</t>
    </rPh>
    <rPh sb="33" eb="35">
      <t>キサイ</t>
    </rPh>
    <phoneticPr fontId="1"/>
  </si>
  <si>
    <t>総計　　　　　　　　　　（①＋②）</t>
    <rPh sb="0" eb="2">
      <t>ソウケイ</t>
    </rPh>
    <phoneticPr fontId="1"/>
  </si>
  <si>
    <t>10　概算払</t>
    <rPh sb="3" eb="5">
      <t>ガイサン</t>
    </rPh>
    <rPh sb="5" eb="6">
      <t>バラ</t>
    </rPh>
    <phoneticPr fontId="1"/>
  </si>
  <si>
    <t>あきた農商工応援ファンド支援事業交付要領第７条の規定に基づき、事業計画書を</t>
    <rPh sb="12" eb="14">
      <t>シエ</t>
    </rPh>
    <rPh sb="16" eb="18">
      <t>コウフ</t>
    </rPh>
    <rPh sb="31" eb="33">
      <t>ジギョウ</t>
    </rPh>
    <rPh sb="33" eb="36">
      <t>ケイカクショ</t>
    </rPh>
    <phoneticPr fontId="1"/>
  </si>
  <si>
    <t>(</t>
  </si>
  <si>
    <t>備考　</t>
    <rPh sb="0" eb="2">
      <t>ビコウ</t>
    </rPh>
    <phoneticPr fontId="1"/>
  </si>
  <si>
    <t>　　　様式第１号－２－②（第７条関係）</t>
    <rPh sb="3" eb="5">
      <t>ヨウシキ</t>
    </rPh>
    <rPh sb="5" eb="6">
      <t>ダイ</t>
    </rPh>
    <rPh sb="7" eb="8">
      <t>ゴウ</t>
    </rPh>
    <rPh sb="13" eb="14">
      <t>ダイ</t>
    </rPh>
    <rPh sb="15" eb="16">
      <t>ジョウ</t>
    </rPh>
    <rPh sb="16" eb="18">
      <t>カンケイ</t>
    </rPh>
    <phoneticPr fontId="1"/>
  </si>
  <si>
    <t>)</t>
  </si>
  <si>
    <t>会員数　②</t>
    <rPh sb="0" eb="2">
      <t>カイイン</t>
    </rPh>
    <rPh sb="2" eb="3">
      <t>スウ</t>
    </rPh>
    <phoneticPr fontId="1"/>
  </si>
  <si>
    <r>
      <rPr>
        <b/>
        <sz val="10"/>
        <color theme="1"/>
        <rFont val="ＭＳ 明朝"/>
        <family val="1"/>
        <charset val="128"/>
      </rPr>
      <t>ウ</t>
    </r>
    <r>
      <rPr>
        <sz val="10"/>
        <color theme="1"/>
        <rFont val="ＭＳ 明朝"/>
        <family val="1"/>
        <charset val="128"/>
      </rPr>
      <t>　　　積　算　内　訳</t>
    </r>
    <rPh sb="4" eb="5">
      <t>セキ</t>
    </rPh>
    <rPh sb="6" eb="7">
      <t>サン</t>
    </rPh>
    <rPh sb="8" eb="9">
      <t>ウチ</t>
    </rPh>
    <rPh sb="10" eb="11">
      <t>ヤク</t>
    </rPh>
    <phoneticPr fontId="1"/>
  </si>
  <si>
    <t>年度</t>
    <rPh sb="0" eb="2">
      <t>ネンド</t>
    </rPh>
    <phoneticPr fontId="1"/>
  </si>
  <si>
    <t>商品・サービス等完成　　　　　　１年目</t>
    <rPh sb="0" eb="2">
      <t>ショウヒン</t>
    </rPh>
    <rPh sb="7" eb="8">
      <t>トウ</t>
    </rPh>
    <rPh sb="8" eb="10">
      <t>カンセイ</t>
    </rPh>
    <rPh sb="17" eb="19">
      <t>ネンメ</t>
    </rPh>
    <phoneticPr fontId="1"/>
  </si>
  <si>
    <t>商品・サービス等完成　　　　　２年目</t>
  </si>
  <si>
    <t>①</t>
  </si>
  <si>
    <t>分類</t>
    <rPh sb="0" eb="2">
      <t>ブンルイ</t>
    </rPh>
    <phoneticPr fontId="1"/>
  </si>
  <si>
    <t>広告費</t>
    <rPh sb="0" eb="2">
      <t>コウコク</t>
    </rPh>
    <phoneticPr fontId="1"/>
  </si>
  <si>
    <t>②</t>
  </si>
  <si>
    <t>消費税相当額</t>
  </si>
  <si>
    <t>【目標値の積算根拠】</t>
    <rPh sb="1" eb="4">
      <t>モクヒョウチ</t>
    </rPh>
    <rPh sb="5" eb="7">
      <t>セキサン</t>
    </rPh>
    <rPh sb="7" eb="9">
      <t>コンキョ</t>
    </rPh>
    <phoneticPr fontId="1"/>
  </si>
  <si>
    <t>連携先から購入する農畜水産物の購入額</t>
  </si>
  <si>
    <t>開発商品の年間販売額</t>
    <rPh sb="0" eb="2">
      <t>カイハツ</t>
    </rPh>
    <rPh sb="2" eb="4">
      <t>ショウヒン</t>
    </rPh>
    <rPh sb="5" eb="7">
      <t>ネンカン</t>
    </rPh>
    <rPh sb="7" eb="10">
      <t>ハンバイガク</t>
    </rPh>
    <phoneticPr fontId="1"/>
  </si>
  <si>
    <t>の根拠</t>
    <rPh sb="1" eb="3">
      <t>コンキョ</t>
    </rPh>
    <phoneticPr fontId="1"/>
  </si>
  <si>
    <t>2/3</t>
  </si>
  <si>
    <t>卸等の中間流通事業者</t>
    <rPh sb="0" eb="1">
      <t>オロシ</t>
    </rPh>
    <rPh sb="1" eb="2">
      <t>トウ</t>
    </rPh>
    <rPh sb="3" eb="5">
      <t>チュウカン</t>
    </rPh>
    <rPh sb="5" eb="7">
      <t>リュウツウ</t>
    </rPh>
    <rPh sb="7" eb="10">
      <t>ジギョウシャ</t>
    </rPh>
    <phoneticPr fontId="1"/>
  </si>
  <si>
    <t>百貨店・量販店への直接販売</t>
    <rPh sb="0" eb="3">
      <t>ヒャッカテン</t>
    </rPh>
    <rPh sb="4" eb="7">
      <t>リョウハンテン</t>
    </rPh>
    <rPh sb="9" eb="11">
      <t>チョクセツ</t>
    </rPh>
    <rPh sb="11" eb="13">
      <t>ハンバイ</t>
    </rPh>
    <phoneticPr fontId="1"/>
  </si>
  <si>
    <t>ホテル、飲食チェーン店</t>
    <rPh sb="4" eb="6">
      <t>インショク</t>
    </rPh>
    <rPh sb="10" eb="11">
      <t>テン</t>
    </rPh>
    <phoneticPr fontId="1"/>
  </si>
  <si>
    <t>４　助成事業実績額</t>
    <rPh sb="2" eb="4">
      <t>ジョセイ</t>
    </rPh>
    <rPh sb="4" eb="6">
      <t>ジギョウ</t>
    </rPh>
    <rPh sb="6" eb="9">
      <t>ジッセキガク</t>
    </rPh>
    <phoneticPr fontId="1"/>
  </si>
  <si>
    <t>その他（　　　　　　）</t>
    <rPh sb="2" eb="3">
      <t>タ</t>
    </rPh>
    <phoneticPr fontId="1"/>
  </si>
  <si>
    <t>箇所</t>
  </si>
  <si>
    <t>箇所</t>
    <rPh sb="0" eb="2">
      <t>カショ</t>
    </rPh>
    <phoneticPr fontId="1"/>
  </si>
  <si>
    <t>③</t>
  </si>
  <si>
    <t>※　上記①や②以外に目標を設定する場合に下記の欄に記載してください。</t>
    <rPh sb="2" eb="4">
      <t>ジョウキ</t>
    </rPh>
    <rPh sb="7" eb="9">
      <t>イガイ</t>
    </rPh>
    <rPh sb="10" eb="12">
      <t>モクヒョウ</t>
    </rPh>
    <rPh sb="13" eb="15">
      <t>セッテイ</t>
    </rPh>
    <rPh sb="17" eb="19">
      <t>バアイ</t>
    </rPh>
    <rPh sb="20" eb="22">
      <t>カキ</t>
    </rPh>
    <rPh sb="23" eb="24">
      <t>ラン</t>
    </rPh>
    <rPh sb="25" eb="27">
      <t>キサイ</t>
    </rPh>
    <phoneticPr fontId="1"/>
  </si>
  <si>
    <t>※　商品開発の場合、①と②は必須です。それ以外の場合は、③に設定してください。</t>
    <rPh sb="2" eb="4">
      <t>ショウヒン</t>
    </rPh>
    <rPh sb="4" eb="6">
      <t>カイハツ</t>
    </rPh>
    <rPh sb="7" eb="9">
      <t>バアイ</t>
    </rPh>
    <rPh sb="14" eb="16">
      <t>ヒッス</t>
    </rPh>
    <rPh sb="21" eb="23">
      <t>イガイ</t>
    </rPh>
    <rPh sb="24" eb="26">
      <t>バアイ</t>
    </rPh>
    <rPh sb="30" eb="32">
      <t>セッテイ</t>
    </rPh>
    <phoneticPr fontId="1"/>
  </si>
  <si>
    <t>様式第２３号－１－②（第１９条関係）</t>
    <rPh sb="0" eb="2">
      <t>ヨウシキ</t>
    </rPh>
    <rPh sb="2" eb="3">
      <t>ダイ</t>
    </rPh>
    <rPh sb="5" eb="6">
      <t>ゴウ</t>
    </rPh>
    <rPh sb="11" eb="12">
      <t>ダイ</t>
    </rPh>
    <rPh sb="14" eb="15">
      <t>ジョウ</t>
    </rPh>
    <rPh sb="15" eb="17">
      <t>カンケイ</t>
    </rPh>
    <phoneticPr fontId="1"/>
  </si>
  <si>
    <t>今後の返済計画</t>
    <rPh sb="0" eb="2">
      <t>コンゴ</t>
    </rPh>
    <rPh sb="3" eb="5">
      <t>ヘンサイ</t>
    </rPh>
    <rPh sb="5" eb="7">
      <t>ケイカク</t>
    </rPh>
    <phoneticPr fontId="1"/>
  </si>
  <si>
    <t>融資</t>
    <rPh sb="0" eb="2">
      <t>ユウシ</t>
    </rPh>
    <phoneticPr fontId="1"/>
  </si>
  <si>
    <t>補助率</t>
    <rPh sb="0" eb="3">
      <t>ホジョリツ</t>
    </rPh>
    <phoneticPr fontId="1"/>
  </si>
  <si>
    <t>・ 開発商品の販路が確定している場合</t>
  </si>
  <si>
    <t>・ 県が開発したオリジナル品種を活用した商品やサービス提供を行う場合</t>
  </si>
  <si>
    <t>・ 県が開発したオリジナル加工技術等を活用した商品またはサービス提供を行う場合</t>
  </si>
  <si>
    <t>○を　　記入</t>
    <rPh sb="4" eb="6">
      <t>キニュウ</t>
    </rPh>
    <phoneticPr fontId="1"/>
  </si>
  <si>
    <t>※　該当する項目に○を記載してください。</t>
  </si>
  <si>
    <t>２　そのため、次の手順により作成してください。</t>
    <rPh sb="7" eb="8">
      <t>ツギ</t>
    </rPh>
    <rPh sb="9" eb="11">
      <t>テジュン</t>
    </rPh>
    <rPh sb="14" eb="16">
      <t>サクセイ</t>
    </rPh>
    <phoneticPr fontId="1"/>
  </si>
  <si>
    <t>２　申請の分類</t>
    <rPh sb="2" eb="4">
      <t>シンセイ</t>
    </rPh>
    <rPh sb="5" eb="7">
      <t>ブンルイ</t>
    </rPh>
    <phoneticPr fontId="1"/>
  </si>
  <si>
    <t>商品開発と併せた衛生管理の改善や農業生産工程管理、産業財産権等の取得</t>
  </si>
  <si>
    <t>　助成率</t>
    <rPh sb="1" eb="3">
      <t>ジョセイ</t>
    </rPh>
    <rPh sb="3" eb="4">
      <t>リツ</t>
    </rPh>
    <phoneticPr fontId="1"/>
  </si>
  <si>
    <t>開発商品の年間総販売額</t>
    <rPh sb="0" eb="2">
      <t>カイハツ</t>
    </rPh>
    <rPh sb="2" eb="4">
      <t>ショウヒン</t>
    </rPh>
    <rPh sb="5" eb="7">
      <t>ネンカン</t>
    </rPh>
    <rPh sb="7" eb="8">
      <t>ソウ</t>
    </rPh>
    <rPh sb="8" eb="11">
      <t>ハンバイガク</t>
    </rPh>
    <phoneticPr fontId="1"/>
  </si>
  <si>
    <t>（２年目　事業実施期間（実績））</t>
    <rPh sb="2" eb="4">
      <t>ネンメ</t>
    </rPh>
    <rPh sb="5" eb="7">
      <t>ジギョウ</t>
    </rPh>
    <rPh sb="7" eb="9">
      <t>ジッシ</t>
    </rPh>
    <rPh sb="9" eb="11">
      <t>キカン</t>
    </rPh>
    <rPh sb="12" eb="14">
      <t>ジッセキ</t>
    </rPh>
    <phoneticPr fontId="1"/>
  </si>
  <si>
    <t>３　取り組む目的や概要（開発商品の概要や開発するサービスのコンセプトなど）</t>
    <rPh sb="2" eb="3">
      <t>ト</t>
    </rPh>
    <rPh sb="4" eb="5">
      <t>ク</t>
    </rPh>
    <rPh sb="6" eb="8">
      <t>モクテキ</t>
    </rPh>
    <rPh sb="9" eb="11">
      <t>ガイヨウ</t>
    </rPh>
    <rPh sb="12" eb="14">
      <t>カイハツ</t>
    </rPh>
    <rPh sb="14" eb="16">
      <t>ショウヒン</t>
    </rPh>
    <rPh sb="17" eb="19">
      <t>ガイヨウ</t>
    </rPh>
    <rPh sb="20" eb="22">
      <t>カイハツ</t>
    </rPh>
    <phoneticPr fontId="1"/>
  </si>
  <si>
    <t>F</t>
  </si>
  <si>
    <t>４　開発する商品やサービスの狙うマーケットと現状分析</t>
    <rPh sb="2" eb="4">
      <t>カイハツ</t>
    </rPh>
    <rPh sb="6" eb="8">
      <t>ショウヒン</t>
    </rPh>
    <rPh sb="14" eb="15">
      <t>ネラ</t>
    </rPh>
    <rPh sb="22" eb="24">
      <t>ゲンジョウ</t>
    </rPh>
    <rPh sb="24" eb="26">
      <t>ブンセキ</t>
    </rPh>
    <phoneticPr fontId="1"/>
  </si>
  <si>
    <t>収支</t>
    <rPh sb="0" eb="2">
      <t>シュウシ</t>
    </rPh>
    <phoneticPr fontId="1"/>
  </si>
  <si>
    <t>按分率</t>
    <rPh sb="0" eb="2">
      <t>アンブン</t>
    </rPh>
    <rPh sb="2" eb="3">
      <t>リツ</t>
    </rPh>
    <phoneticPr fontId="1"/>
  </si>
  <si>
    <r>
      <rPr>
        <b/>
        <sz val="10"/>
        <color theme="1"/>
        <rFont val="ＭＳ 明朝"/>
        <family val="1"/>
        <charset val="128"/>
      </rPr>
      <t>ア</t>
    </r>
    <r>
      <rPr>
        <sz val="10"/>
        <color theme="1"/>
        <rFont val="ＭＳ 明朝"/>
        <family val="1"/>
        <charset val="128"/>
      </rPr>
      <t>　　　　　</t>
    </r>
  </si>
  <si>
    <t>（円）　③</t>
    <rPh sb="1" eb="2">
      <t>エン</t>
    </rPh>
    <phoneticPr fontId="1"/>
  </si>
  <si>
    <t>次により申請します。</t>
    <rPh sb="0" eb="1">
      <t>ツギ</t>
    </rPh>
    <phoneticPr fontId="1"/>
  </si>
  <si>
    <t>事業費　　　　</t>
    <rPh sb="0" eb="3">
      <t>ジギョウヒ</t>
    </rPh>
    <phoneticPr fontId="1"/>
  </si>
  <si>
    <t>（円）</t>
  </si>
  <si>
    <t>事業実施期間</t>
    <rPh sb="0" eb="2">
      <t>ジギョウ</t>
    </rPh>
    <rPh sb="2" eb="4">
      <t>ジッシ</t>
    </rPh>
    <rPh sb="4" eb="6">
      <t>キカン</t>
    </rPh>
    <phoneticPr fontId="1"/>
  </si>
  <si>
    <t>不履行額（千円）</t>
    <rPh sb="0" eb="3">
      <t>フリコウ</t>
    </rPh>
    <rPh sb="3" eb="4">
      <t>ガク</t>
    </rPh>
    <rPh sb="5" eb="7">
      <t>センエン</t>
    </rPh>
    <phoneticPr fontId="1"/>
  </si>
  <si>
    <t>リース・レンタル料</t>
    <rPh sb="8" eb="9">
      <t>リョウ</t>
    </rPh>
    <phoneticPr fontId="1"/>
  </si>
  <si>
    <t>　　</t>
  </si>
  <si>
    <t>検査・試験・分析費</t>
    <rPh sb="0" eb="2">
      <t>ケンサ</t>
    </rPh>
    <rPh sb="3" eb="5">
      <t>シケン</t>
    </rPh>
    <rPh sb="6" eb="8">
      <t>ブンセキ</t>
    </rPh>
    <rPh sb="8" eb="9">
      <t>ヒ</t>
    </rPh>
    <phoneticPr fontId="1"/>
  </si>
  <si>
    <t>共同研究費</t>
    <rPh sb="0" eb="2">
      <t>キョウドウ</t>
    </rPh>
    <rPh sb="2" eb="5">
      <t>ケンキュウヒ</t>
    </rPh>
    <phoneticPr fontId="1"/>
  </si>
  <si>
    <t>D</t>
  </si>
  <si>
    <t>令和　　　年　　月　　日</t>
  </si>
  <si>
    <t>産業財産権等取得費</t>
    <rPh sb="0" eb="2">
      <t>サンギョウ</t>
    </rPh>
    <rPh sb="2" eb="5">
      <t>ザイサンケン</t>
    </rPh>
    <rPh sb="5" eb="6">
      <t>トウ</t>
    </rPh>
    <rPh sb="6" eb="9">
      <t>シュトクヒ</t>
    </rPh>
    <phoneticPr fontId="1"/>
  </si>
  <si>
    <t>年</t>
    <rPh sb="0" eb="1">
      <t>トシ</t>
    </rPh>
    <phoneticPr fontId="1"/>
  </si>
  <si>
    <t xml:space="preserve">      ※同－３－②、同－４－②、同－５－②を添付する。</t>
  </si>
  <si>
    <t>消耗品費</t>
    <rPh sb="0" eb="3">
      <t>ショウモウヒン</t>
    </rPh>
    <rPh sb="3" eb="4">
      <t>ヒ</t>
    </rPh>
    <phoneticPr fontId="1"/>
  </si>
  <si>
    <t>雑役務費</t>
    <rPh sb="0" eb="1">
      <t>ザツ</t>
    </rPh>
    <rPh sb="1" eb="3">
      <t>エキム</t>
    </rPh>
    <rPh sb="3" eb="4">
      <t>ヒ</t>
    </rPh>
    <phoneticPr fontId="1"/>
  </si>
  <si>
    <t>研修・人材育成費</t>
    <rPh sb="0" eb="2">
      <t>ケンシュウ</t>
    </rPh>
    <rPh sb="3" eb="5">
      <t>ジンザイ</t>
    </rPh>
    <rPh sb="5" eb="8">
      <t>イクセイヒ</t>
    </rPh>
    <phoneticPr fontId="1"/>
  </si>
  <si>
    <t>会場借料</t>
    <rPh sb="0" eb="2">
      <t>カイジョウ</t>
    </rPh>
    <rPh sb="2" eb="4">
      <t>シャクリョウ</t>
    </rPh>
    <phoneticPr fontId="1"/>
  </si>
  <si>
    <t>（円）　　　　①</t>
    <rPh sb="1" eb="2">
      <t>エン</t>
    </rPh>
    <phoneticPr fontId="1"/>
  </si>
  <si>
    <t>補助金の試算</t>
    <rPh sb="0" eb="3">
      <t>ホジョキン</t>
    </rPh>
    <rPh sb="4" eb="6">
      <t>シサン</t>
    </rPh>
    <phoneticPr fontId="1"/>
  </si>
  <si>
    <t>（円）　　　　①＋③</t>
    <rPh sb="1" eb="2">
      <t>エン</t>
    </rPh>
    <phoneticPr fontId="1"/>
  </si>
  <si>
    <t>開発や改良した商品の販路開拓</t>
  </si>
  <si>
    <t>県産農林水畜産物の高品質化やブランド化、安定供給のための取組</t>
  </si>
  <si>
    <t>(1)～(5)に付随するマーケティング等の必要な調</t>
  </si>
  <si>
    <t>(4)</t>
  </si>
  <si>
    <t>小計</t>
  </si>
  <si>
    <t>B</t>
  </si>
  <si>
    <t>あきた農商工応援ファンド事業実績報告書</t>
    <rPh sb="14" eb="16">
      <t>ジッセキ</t>
    </rPh>
    <rPh sb="16" eb="19">
      <t>ホウコクショ</t>
    </rPh>
    <phoneticPr fontId="1"/>
  </si>
  <si>
    <t>E</t>
  </si>
  <si>
    <t>G</t>
  </si>
  <si>
    <t>(8)</t>
  </si>
  <si>
    <t>③　組織概要が分かる組織案内又はパンフレット等</t>
    <rPh sb="2" eb="4">
      <t>ソシキ</t>
    </rPh>
    <rPh sb="4" eb="6">
      <t>ガイヨウ</t>
    </rPh>
    <rPh sb="7" eb="8">
      <t>ワ</t>
    </rPh>
    <rPh sb="10" eb="12">
      <t>ソシキ</t>
    </rPh>
    <rPh sb="12" eb="14">
      <t>アンナイ</t>
    </rPh>
    <rPh sb="14" eb="15">
      <t>マタ</t>
    </rPh>
    <rPh sb="22" eb="23">
      <t>トウ</t>
    </rPh>
    <phoneticPr fontId="1"/>
  </si>
  <si>
    <t>印　刷　　　　製本費</t>
    <rPh sb="0" eb="1">
      <t>イン</t>
    </rPh>
    <rPh sb="2" eb="3">
      <t>サツ</t>
    </rPh>
    <rPh sb="7" eb="9">
      <t>セイホン</t>
    </rPh>
    <rPh sb="9" eb="10">
      <t>ヒ</t>
    </rPh>
    <phoneticPr fontId="1"/>
  </si>
  <si>
    <t>通　信　　　　　　運搬費</t>
    <rPh sb="0" eb="1">
      <t>ツウ</t>
    </rPh>
    <rPh sb="2" eb="3">
      <t>シン</t>
    </rPh>
    <rPh sb="9" eb="12">
      <t>ウンパンヒ</t>
    </rPh>
    <phoneticPr fontId="1"/>
  </si>
  <si>
    <t>あきた農商工応援ファンド支援事業　助成金交付申請書</t>
    <rPh sb="12" eb="14">
      <t>シエ</t>
    </rPh>
    <rPh sb="17" eb="20">
      <t>ジョセイキン</t>
    </rPh>
    <rPh sb="20" eb="22">
      <t>コウフ</t>
    </rPh>
    <rPh sb="22" eb="25">
      <t>シンセイショ</t>
    </rPh>
    <phoneticPr fontId="1"/>
  </si>
  <si>
    <t>展示会等　　　出展料</t>
    <rPh sb="0" eb="3">
      <t>テンジカイ</t>
    </rPh>
    <rPh sb="3" eb="4">
      <t>トウ</t>
    </rPh>
    <rPh sb="7" eb="10">
      <t>シュッテンリョウ</t>
    </rPh>
    <phoneticPr fontId="1"/>
  </si>
  <si>
    <t>税抜事業費</t>
    <rPh sb="0" eb="2">
      <t>ゼイヌキ</t>
    </rPh>
    <rPh sb="2" eb="5">
      <t>ジギョウヒ</t>
    </rPh>
    <phoneticPr fontId="1"/>
  </si>
  <si>
    <t>④　その他、あきた企業活性化センターが必要とする書類</t>
  </si>
  <si>
    <t>助成対象　　　　　事業費</t>
    <rPh sb="0" eb="2">
      <t>ジョセイ</t>
    </rPh>
    <rPh sb="2" eb="4">
      <t>タイショウ</t>
    </rPh>
    <rPh sb="9" eb="11">
      <t>ジギョウ</t>
    </rPh>
    <rPh sb="11" eb="12">
      <t>ヒ</t>
    </rPh>
    <phoneticPr fontId="1"/>
  </si>
  <si>
    <t>（円）　　　　　　①×②</t>
  </si>
  <si>
    <t>助成対象　　　　事業費</t>
    <rPh sb="0" eb="2">
      <t>ジョセイ</t>
    </rPh>
    <rPh sb="2" eb="4">
      <t>タイショウ</t>
    </rPh>
    <rPh sb="8" eb="11">
      <t>ジギョウヒ</t>
    </rPh>
    <phoneticPr fontId="1"/>
  </si>
  <si>
    <t>正会員数</t>
    <rPh sb="0" eb="3">
      <t>セイカイイン</t>
    </rPh>
    <rPh sb="3" eb="4">
      <t>スウ</t>
    </rPh>
    <phoneticPr fontId="1"/>
  </si>
  <si>
    <t>印</t>
    <rPh sb="0" eb="1">
      <t>イン</t>
    </rPh>
    <phoneticPr fontId="1"/>
  </si>
  <si>
    <t>は自動計算するセルですので、入力は不要です。</t>
    <rPh sb="1" eb="3">
      <t>ジドウ</t>
    </rPh>
    <rPh sb="3" eb="5">
      <t>ケイサン</t>
    </rPh>
    <rPh sb="14" eb="16">
      <t>ニュウリョク</t>
    </rPh>
    <rPh sb="17" eb="19">
      <t>フヨウ</t>
    </rPh>
    <phoneticPr fontId="1"/>
  </si>
  <si>
    <t>（単位：円）</t>
    <rPh sb="1" eb="3">
      <t>タンイ</t>
    </rPh>
    <rPh sb="4" eb="5">
      <t>エン</t>
    </rPh>
    <phoneticPr fontId="1"/>
  </si>
  <si>
    <t>【添付資料】</t>
    <rPh sb="1" eb="3">
      <t>テンプ</t>
    </rPh>
    <rPh sb="3" eb="5">
      <t>シリョウ</t>
    </rPh>
    <phoneticPr fontId="1"/>
  </si>
  <si>
    <t>○</t>
  </si>
  <si>
    <t>調達予定額（円）</t>
    <rPh sb="0" eb="2">
      <t>チョウタツ</t>
    </rPh>
    <rPh sb="2" eb="5">
      <t>ヨテイガク</t>
    </rPh>
    <rPh sb="6" eb="7">
      <t>エン</t>
    </rPh>
    <phoneticPr fontId="1"/>
  </si>
  <si>
    <t>総事業費</t>
    <rPh sb="0" eb="1">
      <t>ソウ</t>
    </rPh>
    <rPh sb="1" eb="4">
      <t>ジギョウヒ</t>
    </rPh>
    <phoneticPr fontId="1"/>
  </si>
  <si>
    <t>様式第２３号－３－②（第１９条関係）　</t>
    <rPh sb="0" eb="2">
      <t>ヨウシキ</t>
    </rPh>
    <rPh sb="2" eb="3">
      <t>ダイ</t>
    </rPh>
    <rPh sb="5" eb="6">
      <t>ゴウ</t>
    </rPh>
    <rPh sb="11" eb="12">
      <t>ダイ</t>
    </rPh>
    <rPh sb="14" eb="15">
      <t>ジョウ</t>
    </rPh>
    <rPh sb="15" eb="17">
      <t>カンケイ</t>
    </rPh>
    <phoneticPr fontId="1"/>
  </si>
  <si>
    <t>税抜き事業費</t>
    <rPh sb="0" eb="2">
      <t>ゼイヌ</t>
    </rPh>
    <rPh sb="3" eb="6">
      <t>ジギョウヒ</t>
    </rPh>
    <phoneticPr fontId="1"/>
  </si>
  <si>
    <t>助成対象事業費</t>
    <rPh sb="0" eb="2">
      <t>ジョセイ</t>
    </rPh>
    <rPh sb="2" eb="4">
      <t>タイショウ</t>
    </rPh>
    <rPh sb="4" eb="7">
      <t>ジギョウヒ</t>
    </rPh>
    <phoneticPr fontId="1"/>
  </si>
  <si>
    <t>　　※完成写真を貼り付け</t>
    <rPh sb="3" eb="5">
      <t>カンセイ</t>
    </rPh>
    <rPh sb="5" eb="7">
      <t>シャシン</t>
    </rPh>
    <rPh sb="8" eb="9">
      <t>ハ</t>
    </rPh>
    <rPh sb="10" eb="11">
      <t>ツ</t>
    </rPh>
    <phoneticPr fontId="1"/>
  </si>
  <si>
    <t>概算払を希望する理由</t>
    <rPh sb="0" eb="2">
      <t>ガイサン</t>
    </rPh>
    <rPh sb="2" eb="3">
      <t>バラ</t>
    </rPh>
    <rPh sb="4" eb="6">
      <t>キボウ</t>
    </rPh>
    <rPh sb="8" eb="10">
      <t>リユウ</t>
    </rPh>
    <phoneticPr fontId="1"/>
  </si>
  <si>
    <t>　　　別紙のとおり</t>
    <rPh sb="3" eb="5">
      <t>ベッシ</t>
    </rPh>
    <phoneticPr fontId="1"/>
  </si>
  <si>
    <t>概算払希望額</t>
    <rPh sb="0" eb="2">
      <t>ガイサン</t>
    </rPh>
    <rPh sb="2" eb="3">
      <t>バラ</t>
    </rPh>
    <rPh sb="3" eb="6">
      <t>キボウガク</t>
    </rPh>
    <phoneticPr fontId="1"/>
  </si>
  <si>
    <t>収支決算書</t>
    <rPh sb="0" eb="2">
      <t>シュウシ</t>
    </rPh>
    <rPh sb="2" eb="4">
      <t>ケッサン</t>
    </rPh>
    <rPh sb="4" eb="5">
      <t>ショ</t>
    </rPh>
    <phoneticPr fontId="1"/>
  </si>
  <si>
    <t>（計）</t>
    <rPh sb="1" eb="2">
      <t>ケイ</t>
    </rPh>
    <phoneticPr fontId="1"/>
  </si>
  <si>
    <t>調達時期</t>
    <rPh sb="0" eb="2">
      <t>チョウタツ</t>
    </rPh>
    <rPh sb="2" eb="4">
      <t>ジキ</t>
    </rPh>
    <phoneticPr fontId="1"/>
  </si>
  <si>
    <t>調達先（融資機関名）</t>
    <rPh sb="0" eb="3">
      <t>チョウタツサキ</t>
    </rPh>
    <rPh sb="4" eb="6">
      <t>ユウシ</t>
    </rPh>
    <rPh sb="6" eb="9">
      <t>キカンメイ</t>
    </rPh>
    <phoneticPr fontId="1"/>
  </si>
  <si>
    <t>①　規約・定款の写し</t>
    <rPh sb="2" eb="4">
      <t>キヤク</t>
    </rPh>
    <phoneticPr fontId="1"/>
  </si>
  <si>
    <t>次により申請します。</t>
    <rPh sb="0" eb="1">
      <t>ツギ</t>
    </rPh>
    <rPh sb="4" eb="6">
      <t>シンセイ</t>
    </rPh>
    <phoneticPr fontId="1"/>
  </si>
  <si>
    <t>農商工連携応援団体支援事業計画書　（実績報告書）</t>
    <rPh sb="0" eb="2">
      <t>ノウショウ</t>
    </rPh>
    <rPh sb="2" eb="3">
      <t>コウ</t>
    </rPh>
    <rPh sb="3" eb="5">
      <t>レンケイ</t>
    </rPh>
    <rPh sb="5" eb="7">
      <t>オウエン</t>
    </rPh>
    <rPh sb="7" eb="9">
      <t>ダンタイ</t>
    </rPh>
    <rPh sb="9" eb="11">
      <t>シエン</t>
    </rPh>
    <rPh sb="11" eb="13">
      <t>ジギョウ</t>
    </rPh>
    <rPh sb="13" eb="16">
      <t>ケイカクショ</t>
    </rPh>
    <rPh sb="18" eb="20">
      <t>ジッセキ</t>
    </rPh>
    <rPh sb="20" eb="23">
      <t>ホウコクショ</t>
    </rPh>
    <phoneticPr fontId="1"/>
  </si>
  <si>
    <t>１　事業申請者の概要</t>
    <rPh sb="2" eb="4">
      <t>ジギョウ</t>
    </rPh>
    <rPh sb="4" eb="7">
      <t>シンセイシャ</t>
    </rPh>
    <rPh sb="8" eb="10">
      <t>ガイヨウ</t>
    </rPh>
    <phoneticPr fontId="1"/>
  </si>
  <si>
    <t>沿革</t>
    <rPh sb="0" eb="2">
      <t>エンカク</t>
    </rPh>
    <phoneticPr fontId="1"/>
  </si>
  <si>
    <t>円</t>
    <rPh sb="0" eb="1">
      <t>エン</t>
    </rPh>
    <phoneticPr fontId="1"/>
  </si>
  <si>
    <t>受益事業者数</t>
    <rPh sb="0" eb="2">
      <t>ジュエキ</t>
    </rPh>
    <rPh sb="2" eb="5">
      <t>ジギョウシャ</t>
    </rPh>
    <rPh sb="5" eb="6">
      <t>スウ</t>
    </rPh>
    <phoneticPr fontId="1"/>
  </si>
  <si>
    <t>８　事業費の内訳（上段：(   ) 計画・下段：実績）</t>
    <rPh sb="2" eb="5">
      <t>ジギョウヒ</t>
    </rPh>
    <rPh sb="6" eb="8">
      <t>ウチワケ</t>
    </rPh>
    <rPh sb="9" eb="11">
      <t>ジョウダン</t>
    </rPh>
    <rPh sb="18" eb="20">
      <t>ケイカク</t>
    </rPh>
    <rPh sb="21" eb="23">
      <t>カダン</t>
    </rPh>
    <rPh sb="24" eb="26">
      <t>ジッセキ</t>
    </rPh>
    <phoneticPr fontId="1"/>
  </si>
  <si>
    <t>運営費の捻出方法</t>
    <rPh sb="0" eb="3">
      <t>ウンエイヒ</t>
    </rPh>
    <rPh sb="4" eb="6">
      <t>ネンシュツ</t>
    </rPh>
    <rPh sb="6" eb="8">
      <t>ホウホウ</t>
    </rPh>
    <phoneticPr fontId="1"/>
  </si>
  <si>
    <t>準会員数</t>
    <rPh sb="0" eb="3">
      <t>ジュンカイイン</t>
    </rPh>
    <rPh sb="3" eb="4">
      <t>スウ</t>
    </rPh>
    <phoneticPr fontId="1"/>
  </si>
  <si>
    <t>債権者名</t>
    <rPh sb="0" eb="3">
      <t>サイケンシャ</t>
    </rPh>
    <rPh sb="3" eb="4">
      <t>メイ</t>
    </rPh>
    <phoneticPr fontId="1"/>
  </si>
  <si>
    <t>事務局員数</t>
    <rPh sb="0" eb="2">
      <t>ジム</t>
    </rPh>
    <rPh sb="2" eb="4">
      <t>キョクイン</t>
    </rPh>
    <rPh sb="4" eb="5">
      <t>スウ</t>
    </rPh>
    <phoneticPr fontId="1"/>
  </si>
  <si>
    <t>（円）
③</t>
    <rPh sb="1" eb="2">
      <t>エン</t>
    </rPh>
    <phoneticPr fontId="1"/>
  </si>
  <si>
    <t>助成対象
経費</t>
    <rPh sb="0" eb="2">
      <t>ジョセイ</t>
    </rPh>
    <rPh sb="2" eb="4">
      <t>タイショウ</t>
    </rPh>
    <rPh sb="5" eb="7">
      <t>ケイヒ</t>
    </rPh>
    <phoneticPr fontId="1"/>
  </si>
  <si>
    <t>年次</t>
    <rPh sb="0" eb="2">
      <t>ネンジ</t>
    </rPh>
    <phoneticPr fontId="1"/>
  </si>
  <si>
    <t>当該計画書提出年度</t>
    <rPh sb="0" eb="2">
      <t>トウガイ</t>
    </rPh>
    <rPh sb="2" eb="5">
      <t>ケイカクショ</t>
    </rPh>
    <rPh sb="5" eb="7">
      <t>テイシュツ</t>
    </rPh>
    <rPh sb="7" eb="9">
      <t>ネンド</t>
    </rPh>
    <phoneticPr fontId="1"/>
  </si>
  <si>
    <t>※　正会員・準会員については、定款や規約で定めのある場合に限り記載してください。定めがない場合は
　正会員に記載してください。事務局員数は主に組合の事務等を担うために雇用している人数を記載して
　ください。組合員が兼務している場合は、記載は不要です。</t>
    <rPh sb="2" eb="5">
      <t>セイカイイン</t>
    </rPh>
    <rPh sb="6" eb="9">
      <t>ジュンカイイン</t>
    </rPh>
    <rPh sb="15" eb="17">
      <t>テイカン</t>
    </rPh>
    <rPh sb="18" eb="20">
      <t>キヤク</t>
    </rPh>
    <rPh sb="21" eb="22">
      <t>サダ</t>
    </rPh>
    <rPh sb="26" eb="28">
      <t>バアイ</t>
    </rPh>
    <rPh sb="29" eb="30">
      <t>カギ</t>
    </rPh>
    <rPh sb="31" eb="33">
      <t>キサイ</t>
    </rPh>
    <rPh sb="40" eb="41">
      <t>サダ</t>
    </rPh>
    <rPh sb="45" eb="47">
      <t>バアイ</t>
    </rPh>
    <rPh sb="50" eb="53">
      <t>セイカイイン</t>
    </rPh>
    <rPh sb="54" eb="56">
      <t>キサイ</t>
    </rPh>
    <rPh sb="63" eb="65">
      <t>ジム</t>
    </rPh>
    <rPh sb="65" eb="67">
      <t>キョクイン</t>
    </rPh>
    <rPh sb="67" eb="68">
      <t>スウ</t>
    </rPh>
    <rPh sb="69" eb="70">
      <t>オモ</t>
    </rPh>
    <rPh sb="71" eb="73">
      <t>クミアイ</t>
    </rPh>
    <rPh sb="74" eb="76">
      <t>ジム</t>
    </rPh>
    <rPh sb="76" eb="77">
      <t>トウ</t>
    </rPh>
    <rPh sb="78" eb="79">
      <t>ニナ</t>
    </rPh>
    <rPh sb="83" eb="85">
      <t>コヨウ</t>
    </rPh>
    <rPh sb="89" eb="91">
      <t>ニンズウ</t>
    </rPh>
    <rPh sb="92" eb="94">
      <t>キサイ</t>
    </rPh>
    <rPh sb="103" eb="106">
      <t>クミアイイン</t>
    </rPh>
    <rPh sb="107" eb="109">
      <t>ケンム</t>
    </rPh>
    <rPh sb="113" eb="115">
      <t>バアイ</t>
    </rPh>
    <rPh sb="117" eb="119">
      <t>キサイ</t>
    </rPh>
    <rPh sb="120" eb="122">
      <t>フヨウ</t>
    </rPh>
    <phoneticPr fontId="1"/>
  </si>
  <si>
    <t>10/10</t>
  </si>
  <si>
    <t>受益者数</t>
    <rPh sb="0" eb="2">
      <t>ジュエキ</t>
    </rPh>
    <rPh sb="2" eb="3">
      <t>シャ</t>
    </rPh>
    <rPh sb="3" eb="4">
      <t>スウ</t>
    </rPh>
    <phoneticPr fontId="1"/>
  </si>
  <si>
    <t>按分率</t>
  </si>
  <si>
    <t>①　本事業の受益事業者数または組合員数、連携体数等</t>
    <rPh sb="2" eb="3">
      <t>ホン</t>
    </rPh>
    <rPh sb="3" eb="5">
      <t>ジギョウ</t>
    </rPh>
    <rPh sb="6" eb="8">
      <t>ジュエキ</t>
    </rPh>
    <rPh sb="8" eb="11">
      <t>ジギョウシャ</t>
    </rPh>
    <rPh sb="11" eb="12">
      <t>スウ</t>
    </rPh>
    <rPh sb="15" eb="18">
      <t>クミアイイン</t>
    </rPh>
    <rPh sb="18" eb="19">
      <t>スウ</t>
    </rPh>
    <rPh sb="20" eb="22">
      <t>レンケイ</t>
    </rPh>
    <rPh sb="22" eb="23">
      <t>タイ</t>
    </rPh>
    <rPh sb="23" eb="24">
      <t>スウ</t>
    </rPh>
    <rPh sb="24" eb="25">
      <t>トウ</t>
    </rPh>
    <phoneticPr fontId="1"/>
  </si>
  <si>
    <t>②　具体的な内訳</t>
    <rPh sb="2" eb="5">
      <t>グタイテキ</t>
    </rPh>
    <rPh sb="6" eb="8">
      <t>ウチワケ</t>
    </rPh>
    <phoneticPr fontId="1"/>
  </si>
  <si>
    <t>受益連携体数</t>
    <rPh sb="0" eb="2">
      <t>ジュエキ</t>
    </rPh>
    <rPh sb="2" eb="4">
      <t>レンケイ</t>
    </rPh>
    <rPh sb="4" eb="5">
      <t>タイ</t>
    </rPh>
    <rPh sb="5" eb="6">
      <t>スウ</t>
    </rPh>
    <phoneticPr fontId="1"/>
  </si>
  <si>
    <t>その他（　　　　）</t>
    <rPh sb="2" eb="3">
      <t>タ</t>
    </rPh>
    <phoneticPr fontId="1"/>
  </si>
  <si>
    <t>備　考</t>
    <rPh sb="0" eb="1">
      <t>ビ</t>
    </rPh>
    <rPh sb="2" eb="3">
      <t>コウ</t>
    </rPh>
    <phoneticPr fontId="1"/>
  </si>
  <si>
    <r>
      <t>５　実施体制図</t>
    </r>
    <r>
      <rPr>
        <sz val="10"/>
        <color theme="1"/>
        <rFont val="ＭＳ 明朝"/>
        <family val="1"/>
        <charset val="128"/>
      </rPr>
      <t>（別紙として添付することも可能です。）</t>
    </r>
    <rPh sb="2" eb="4">
      <t>ジッシ</t>
    </rPh>
    <rPh sb="4" eb="6">
      <t>タイセイ</t>
    </rPh>
    <rPh sb="6" eb="7">
      <t>ズ</t>
    </rPh>
    <rPh sb="8" eb="10">
      <t>ベッシ</t>
    </rPh>
    <rPh sb="13" eb="15">
      <t>テンプ</t>
    </rPh>
    <rPh sb="20" eb="22">
      <t>カノウ</t>
    </rPh>
    <phoneticPr fontId="1"/>
  </si>
  <si>
    <t>様式第１号－１－②（７条関係）</t>
    <rPh sb="0" eb="2">
      <t>ヨウシキ</t>
    </rPh>
    <rPh sb="2" eb="3">
      <t>ダイ</t>
    </rPh>
    <rPh sb="4" eb="5">
      <t>ゴウ</t>
    </rPh>
    <rPh sb="11" eb="12">
      <t>ジョウ</t>
    </rPh>
    <rPh sb="12" eb="14">
      <t>カンケイ</t>
    </rPh>
    <phoneticPr fontId="1"/>
  </si>
  <si>
    <t>６　開発する商品やサービス等の目標</t>
    <rPh sb="2" eb="4">
      <t>カイハツ</t>
    </rPh>
    <rPh sb="6" eb="8">
      <t>ショウヒン</t>
    </rPh>
    <rPh sb="13" eb="14">
      <t>トウ</t>
    </rPh>
    <rPh sb="15" eb="17">
      <t>モクヒョウ</t>
    </rPh>
    <phoneticPr fontId="1"/>
  </si>
  <si>
    <t>７　事業実施スケジュール</t>
    <rPh sb="2" eb="4">
      <t>ジギョウ</t>
    </rPh>
    <rPh sb="4" eb="6">
      <t>ジッシ</t>
    </rPh>
    <phoneticPr fontId="1"/>
  </si>
  <si>
    <t>９　事業資金の調達（融資）</t>
    <rPh sb="2" eb="4">
      <t>ジギョウ</t>
    </rPh>
    <rPh sb="4" eb="6">
      <t>シキン</t>
    </rPh>
    <rPh sb="7" eb="9">
      <t>チョウタツ</t>
    </rPh>
    <rPh sb="10" eb="12">
      <t>ユウシ</t>
    </rPh>
    <phoneticPr fontId="1"/>
  </si>
  <si>
    <t>⑤　実績報告書には、商品の完成写真と商品概要がわかる資料や経費の支出がわかる資料を添付する。</t>
    <rPh sb="2" eb="4">
      <t>ジッセキ</t>
    </rPh>
    <rPh sb="4" eb="7">
      <t>ホウコクショ</t>
    </rPh>
    <rPh sb="10" eb="12">
      <t>ショウヒン</t>
    </rPh>
    <rPh sb="13" eb="15">
      <t>カンセイ</t>
    </rPh>
    <rPh sb="15" eb="17">
      <t>シャシン</t>
    </rPh>
    <rPh sb="18" eb="22">
      <t>ショウヒンガイヨウ</t>
    </rPh>
    <rPh sb="26" eb="28">
      <t>シリョウ</t>
    </rPh>
    <rPh sb="29" eb="31">
      <t>ケイヒ</t>
    </rPh>
    <rPh sb="32" eb="34">
      <t>シシュツ</t>
    </rPh>
    <rPh sb="38" eb="40">
      <t>シリョウ</t>
    </rPh>
    <rPh sb="41" eb="43">
      <t>テンプ</t>
    </rPh>
    <phoneticPr fontId="1"/>
  </si>
  <si>
    <t>(5)</t>
  </si>
  <si>
    <t>農商工連携応援団体支援事業</t>
    <rPh sb="0" eb="2">
      <t>ノウショウ</t>
    </rPh>
    <rPh sb="2" eb="3">
      <t>コウ</t>
    </rPh>
    <rPh sb="3" eb="5">
      <t>レンケイ</t>
    </rPh>
    <rPh sb="5" eb="7">
      <t>オウエン</t>
    </rPh>
    <rPh sb="7" eb="9">
      <t>ダンタイ</t>
    </rPh>
    <rPh sb="9" eb="11">
      <t>シエン</t>
    </rPh>
    <rPh sb="11" eb="13">
      <t>ジギョウ</t>
    </rPh>
    <phoneticPr fontId="1"/>
  </si>
  <si>
    <t>融資実績額(円)</t>
    <rPh sb="0" eb="2">
      <t>ユウシ</t>
    </rPh>
    <rPh sb="2" eb="4">
      <t>ジッセキ</t>
    </rPh>
    <rPh sb="4" eb="5">
      <t>ガク</t>
    </rPh>
    <rPh sb="6" eb="7">
      <t>エン</t>
    </rPh>
    <phoneticPr fontId="1"/>
  </si>
  <si>
    <t>５ 事業計画等</t>
    <rPh sb="2" eb="4">
      <t>ジギョウ</t>
    </rPh>
    <rPh sb="4" eb="6">
      <t>ケイカク</t>
    </rPh>
    <rPh sb="6" eb="7">
      <t>トウ</t>
    </rPh>
    <phoneticPr fontId="1"/>
  </si>
  <si>
    <t>（商品名）</t>
    <rPh sb="1" eb="4">
      <t>ショウヒンメイ</t>
    </rPh>
    <phoneticPr fontId="1"/>
  </si>
  <si>
    <t>開発商品の年間販売数量</t>
  </si>
  <si>
    <t>消費税（10％）</t>
  </si>
  <si>
    <t>課税：１　　　非課税：２</t>
  </si>
  <si>
    <t>円</t>
  </si>
  <si>
    <t>（商品名）</t>
  </si>
  <si>
    <t>連携先から購入する農畜水産物の推定単価</t>
  </si>
  <si>
    <t>連携先から購入する農畜水産物の数量</t>
  </si>
  <si>
    <t>（</t>
  </si>
  <si>
    <t>年度目）</t>
    <rPh sb="0" eb="1">
      <t>ネン</t>
    </rPh>
    <rPh sb="1" eb="2">
      <t>ド</t>
    </rPh>
    <rPh sb="2" eb="3">
      <t>メ</t>
    </rPh>
    <phoneticPr fontId="1"/>
  </si>
  <si>
    <t>２　助成事業に要する経費</t>
    <rPh sb="2" eb="4">
      <t>ジョセイ</t>
    </rPh>
    <rPh sb="4" eb="6">
      <t>ジギョウ</t>
    </rPh>
    <rPh sb="7" eb="8">
      <t>ヨウ</t>
    </rPh>
    <rPh sb="10" eb="12">
      <t>ケイヒ</t>
    </rPh>
    <phoneticPr fontId="1"/>
  </si>
  <si>
    <t>１年目の年度</t>
    <rPh sb="1" eb="3">
      <t>ネンメ</t>
    </rPh>
    <rPh sb="4" eb="6">
      <t>ネンド</t>
    </rPh>
    <phoneticPr fontId="1"/>
  </si>
  <si>
    <t>２年目の年度</t>
    <rPh sb="1" eb="3">
      <t>ネンメ</t>
    </rPh>
    <rPh sb="4" eb="6">
      <t>ネンド</t>
    </rPh>
    <phoneticPr fontId="1"/>
  </si>
  <si>
    <t>年間</t>
    <rPh sb="0" eb="2">
      <t>ネンカン</t>
    </rPh>
    <phoneticPr fontId="1"/>
  </si>
  <si>
    <t>開発商品の単価（税抜）</t>
    <rPh sb="8" eb="10">
      <t>ゼイヌ</t>
    </rPh>
    <phoneticPr fontId="1"/>
  </si>
  <si>
    <t>年目</t>
    <rPh sb="0" eb="1">
      <t>ネン</t>
    </rPh>
    <rPh sb="1" eb="2">
      <t>メ</t>
    </rPh>
    <phoneticPr fontId="1"/>
  </si>
  <si>
    <t>（１年目　事業実施期間（計画））</t>
    <rPh sb="2" eb="4">
      <t>ネンメ</t>
    </rPh>
    <rPh sb="5" eb="7">
      <t>ジギョウ</t>
    </rPh>
    <rPh sb="7" eb="9">
      <t>ジッシ</t>
    </rPh>
    <rPh sb="9" eb="11">
      <t>キカン</t>
    </rPh>
    <rPh sb="12" eb="14">
      <t>ケイカク</t>
    </rPh>
    <phoneticPr fontId="1"/>
  </si>
  <si>
    <t>（１年目　事業実施期間（実績））</t>
    <rPh sb="2" eb="4">
      <t>ネンメ</t>
    </rPh>
    <rPh sb="5" eb="7">
      <t>ジギョウ</t>
    </rPh>
    <rPh sb="7" eb="9">
      <t>ジッシ</t>
    </rPh>
    <rPh sb="9" eb="11">
      <t>キカン</t>
    </rPh>
    <rPh sb="12" eb="14">
      <t>ジッセキ</t>
    </rPh>
    <phoneticPr fontId="1"/>
  </si>
  <si>
    <t>（２年目　事業実施期間（計画））</t>
    <rPh sb="2" eb="4">
      <t>ネンメ</t>
    </rPh>
    <rPh sb="5" eb="7">
      <t>ジギョウ</t>
    </rPh>
    <rPh sb="7" eb="9">
      <t>ジッシ</t>
    </rPh>
    <rPh sb="9" eb="11">
      <t>キカン</t>
    </rPh>
    <rPh sb="12" eb="14">
      <t>ケイカク</t>
    </rPh>
    <phoneticPr fontId="1"/>
  </si>
  <si>
    <t>（年度別事業費等）</t>
    <rPh sb="1" eb="4">
      <t>ネンドベツ</t>
    </rPh>
    <rPh sb="4" eb="6">
      <t>ジギョウ</t>
    </rPh>
    <rPh sb="6" eb="7">
      <t>ヒ</t>
    </rPh>
    <rPh sb="7" eb="8">
      <t>トウ</t>
    </rPh>
    <phoneticPr fontId="1"/>
  </si>
  <si>
    <t>計画     (1年目)</t>
    <rPh sb="0" eb="2">
      <t>ケイカク</t>
    </rPh>
    <rPh sb="9" eb="11">
      <t>ネンメ</t>
    </rPh>
    <phoneticPr fontId="1"/>
  </si>
  <si>
    <t>(１年目)</t>
    <rPh sb="2" eb="4">
      <t>ネンメ</t>
    </rPh>
    <phoneticPr fontId="1"/>
  </si>
  <si>
    <t>※累計で記載してください。</t>
    <rPh sb="1" eb="3">
      <t>ルイケイ</t>
    </rPh>
    <rPh sb="4" eb="6">
      <t>キサイ</t>
    </rPh>
    <phoneticPr fontId="1"/>
  </si>
  <si>
    <t>（事業計画書の場合）</t>
    <rPh sb="1" eb="3">
      <t>ジギョウ</t>
    </rPh>
    <rPh sb="3" eb="6">
      <t>ケイカクショ</t>
    </rPh>
    <rPh sb="7" eb="9">
      <t>バアイ</t>
    </rPh>
    <phoneticPr fontId="1"/>
  </si>
  <si>
    <t>（交付申請書の場合）</t>
    <rPh sb="1" eb="3">
      <t>コウフ</t>
    </rPh>
    <rPh sb="3" eb="6">
      <t>シンセイショ</t>
    </rPh>
    <rPh sb="7" eb="9">
      <t>バアイ</t>
    </rPh>
    <phoneticPr fontId="1"/>
  </si>
  <si>
    <t>（実績報告書の場合）</t>
    <rPh sb="1" eb="3">
      <t>ジッセキ</t>
    </rPh>
    <rPh sb="3" eb="6">
      <t>ホウコクショ</t>
    </rPh>
    <rPh sb="7" eb="9">
      <t>バアイ</t>
    </rPh>
    <phoneticPr fontId="1"/>
  </si>
  <si>
    <t>３　入力中に不具合が生じた場合は、着色部分に直接入力しても構いませんがエラーが発生する可能性がありますので、活性化センター又は秋田うまいもの販売課までお問い合わせください。</t>
    <rPh sb="2" eb="4">
      <t>ニュウリョク</t>
    </rPh>
    <rPh sb="4" eb="5">
      <t>チュウ</t>
    </rPh>
    <rPh sb="6" eb="9">
      <t>フグアイ</t>
    </rPh>
    <rPh sb="10" eb="11">
      <t>ショウ</t>
    </rPh>
    <rPh sb="13" eb="15">
      <t>バアイ</t>
    </rPh>
    <rPh sb="17" eb="19">
      <t>チャクショク</t>
    </rPh>
    <rPh sb="19" eb="21">
      <t>ブブン</t>
    </rPh>
    <rPh sb="22" eb="24">
      <t>チョクセツ</t>
    </rPh>
    <rPh sb="24" eb="26">
      <t>ニュウリョク</t>
    </rPh>
    <rPh sb="29" eb="30">
      <t>カマ</t>
    </rPh>
    <rPh sb="39" eb="41">
      <t>ハッセイ</t>
    </rPh>
    <rPh sb="43" eb="46">
      <t>カノウセイ</t>
    </rPh>
    <rPh sb="54" eb="57">
      <t>カッセイカ</t>
    </rPh>
    <rPh sb="61" eb="62">
      <t>マタ</t>
    </rPh>
    <rPh sb="63" eb="73">
      <t>ア</t>
    </rPh>
    <rPh sb="76" eb="77">
      <t>ト</t>
    </rPh>
    <rPh sb="78" eb="79">
      <t>ア</t>
    </rPh>
    <phoneticPr fontId="1"/>
  </si>
  <si>
    <t>借入年度</t>
    <rPh sb="0" eb="2">
      <t>カリイレ</t>
    </rPh>
    <rPh sb="2" eb="4">
      <t>ネンド</t>
    </rPh>
    <phoneticPr fontId="1"/>
  </si>
  <si>
    <t>４　各シートごとにも同様の留意事項を記載しております。</t>
    <rPh sb="2" eb="3">
      <t>カク</t>
    </rPh>
    <rPh sb="10" eb="12">
      <t>ドウヨウ</t>
    </rPh>
    <rPh sb="13" eb="15">
      <t>リュウイ</t>
    </rPh>
    <rPh sb="15" eb="17">
      <t>ジコウ</t>
    </rPh>
    <rPh sb="18" eb="20">
      <t>キサイ</t>
    </rPh>
    <phoneticPr fontId="1"/>
  </si>
  <si>
    <t>令和　　　年　　月　　日</t>
    <rPh sb="0" eb="1">
      <t>レイ</t>
    </rPh>
    <rPh sb="1" eb="2">
      <t>ワ</t>
    </rPh>
    <rPh sb="5" eb="6">
      <t>ネン</t>
    </rPh>
    <rPh sb="8" eb="9">
      <t>ツキ</t>
    </rPh>
    <rPh sb="11" eb="12">
      <t>ヒ</t>
    </rPh>
    <phoneticPr fontId="1"/>
  </si>
  <si>
    <t>（中小企業又は自ら事業を行うＮＰＯ等の中小企業以外の者）</t>
    <rPh sb="1" eb="3">
      <t>チュウショウ</t>
    </rPh>
    <rPh sb="3" eb="5">
      <t>キギョウ</t>
    </rPh>
    <rPh sb="5" eb="6">
      <t>マタ</t>
    </rPh>
    <rPh sb="7" eb="8">
      <t>ミズカ</t>
    </rPh>
    <rPh sb="9" eb="11">
      <t>ジギョウ</t>
    </rPh>
    <rPh sb="12" eb="13">
      <t>オコナ</t>
    </rPh>
    <rPh sb="17" eb="18">
      <t>トウ</t>
    </rPh>
    <rPh sb="19" eb="21">
      <t>チュウショウ</t>
    </rPh>
    <rPh sb="21" eb="23">
      <t>キギョウ</t>
    </rPh>
    <rPh sb="23" eb="25">
      <t>イガイ</t>
    </rPh>
    <rPh sb="26" eb="27">
      <t>モノ</t>
    </rPh>
    <phoneticPr fontId="1"/>
  </si>
  <si>
    <t>（農林漁業者）</t>
    <rPh sb="1" eb="3">
      <t>ノウリン</t>
    </rPh>
    <rPh sb="3" eb="6">
      <t>ギョギョウシャ</t>
    </rPh>
    <phoneticPr fontId="1"/>
  </si>
  <si>
    <t>あきた農商工応援ファンド事業実施要領第８条９項の規定に基づき、実績報告書を</t>
    <rPh sb="22" eb="23">
      <t>コウ</t>
    </rPh>
    <rPh sb="31" eb="33">
      <t>ジッセキ</t>
    </rPh>
    <rPh sb="33" eb="36">
      <t>ホウコクショ</t>
    </rPh>
    <phoneticPr fontId="1"/>
  </si>
  <si>
    <t>２　助成事業に要した全経費</t>
    <rPh sb="2" eb="4">
      <t>ジョセイ</t>
    </rPh>
    <rPh sb="4" eb="6">
      <t>ジギョウ</t>
    </rPh>
    <rPh sb="7" eb="8">
      <t>ヨウ</t>
    </rPh>
    <rPh sb="10" eb="13">
      <t>ゼンケイヒ</t>
    </rPh>
    <phoneticPr fontId="1"/>
  </si>
  <si>
    <t>３　助成金交付決定額</t>
    <rPh sb="2" eb="5">
      <t>ジョセイキン</t>
    </rPh>
    <rPh sb="5" eb="7">
      <t>コウフ</t>
    </rPh>
    <rPh sb="7" eb="9">
      <t>ケッテイ</t>
    </rPh>
    <rPh sb="9" eb="10">
      <t>ガク</t>
    </rPh>
    <phoneticPr fontId="1"/>
  </si>
  <si>
    <t>６ 事業完了日</t>
    <rPh sb="2" eb="4">
      <t>ジギョウ</t>
    </rPh>
    <rPh sb="4" eb="7">
      <t>カンリョウビ</t>
    </rPh>
    <phoneticPr fontId="1"/>
  </si>
  <si>
    <t>７ 事業実績報告書</t>
    <rPh sb="2" eb="4">
      <t>ジギョウ</t>
    </rPh>
    <rPh sb="4" eb="6">
      <t>ジッセキ</t>
    </rPh>
    <rPh sb="6" eb="8">
      <t>ホウコク</t>
    </rPh>
    <rPh sb="8" eb="9">
      <t>ショ</t>
    </rPh>
    <phoneticPr fontId="1"/>
  </si>
  <si>
    <t>①　「５　事業計画書・実績報告書（共通様式）」の着色以外の部分を入力し、印刷のうえ、次の②～⑤を添付し提出してください。</t>
    <rPh sb="5" eb="7">
      <t>ジギョウ</t>
    </rPh>
    <rPh sb="7" eb="10">
      <t>ケイカクショ</t>
    </rPh>
    <rPh sb="11" eb="13">
      <t>ジッセキ</t>
    </rPh>
    <rPh sb="13" eb="16">
      <t>ホウコクショ</t>
    </rPh>
    <rPh sb="17" eb="19">
      <t>キョウツウ</t>
    </rPh>
    <rPh sb="19" eb="21">
      <t>ヨウシキ</t>
    </rPh>
    <rPh sb="24" eb="26">
      <t>チャクショク</t>
    </rPh>
    <rPh sb="26" eb="28">
      <t>イガイ</t>
    </rPh>
    <rPh sb="29" eb="31">
      <t>ブブン</t>
    </rPh>
    <rPh sb="32" eb="34">
      <t>ニュウリョク</t>
    </rPh>
    <rPh sb="36" eb="38">
      <t>インサツ</t>
    </rPh>
    <rPh sb="42" eb="43">
      <t>ツギ</t>
    </rPh>
    <rPh sb="48" eb="50">
      <t>テンプ</t>
    </rPh>
    <rPh sb="51" eb="53">
      <t>テイシュツ</t>
    </rPh>
    <phoneticPr fontId="1"/>
  </si>
  <si>
    <t>②　「８　支出明細書（実施計画・１年目）」と２年間事業を行う場合は「９　支出明細書（実施計画・２年目）」の着色以外の部分を入力し、印刷してください。</t>
    <rPh sb="5" eb="7">
      <t>シシュツ</t>
    </rPh>
    <rPh sb="7" eb="10">
      <t>メイサイショ</t>
    </rPh>
    <rPh sb="11" eb="13">
      <t>ジッシ</t>
    </rPh>
    <rPh sb="13" eb="15">
      <t>ケイカク</t>
    </rPh>
    <rPh sb="17" eb="19">
      <t>ネンメ</t>
    </rPh>
    <rPh sb="23" eb="25">
      <t>ネンカン</t>
    </rPh>
    <rPh sb="25" eb="27">
      <t>ジギョウ</t>
    </rPh>
    <rPh sb="28" eb="29">
      <t>オコナ</t>
    </rPh>
    <rPh sb="30" eb="32">
      <t>バアイ</t>
    </rPh>
    <rPh sb="36" eb="38">
      <t>シシュツ</t>
    </rPh>
    <rPh sb="38" eb="41">
      <t>メイサイショ</t>
    </rPh>
    <rPh sb="42" eb="44">
      <t>ジッシ</t>
    </rPh>
    <rPh sb="44" eb="46">
      <t>ケイカク</t>
    </rPh>
    <rPh sb="48" eb="50">
      <t>ネンメ</t>
    </rPh>
    <rPh sb="53" eb="55">
      <t>チャクショク</t>
    </rPh>
    <rPh sb="55" eb="57">
      <t>イガイ</t>
    </rPh>
    <rPh sb="58" eb="60">
      <t>ブブン</t>
    </rPh>
    <rPh sb="61" eb="63">
      <t>ニュウリョク</t>
    </rPh>
    <rPh sb="65" eb="67">
      <t>インサツ</t>
    </rPh>
    <phoneticPr fontId="1"/>
  </si>
  <si>
    <t>④　「１　事業計画書」の文書発出月日（右上の「令和　年　月　日」）を入力し、印刷してください。</t>
    <rPh sb="5" eb="7">
      <t>ジギョウ</t>
    </rPh>
    <rPh sb="7" eb="10">
      <t>ケイカクショ</t>
    </rPh>
    <rPh sb="12" eb="14">
      <t>ブンショ</t>
    </rPh>
    <rPh sb="14" eb="16">
      <t>ハッシュツ</t>
    </rPh>
    <rPh sb="16" eb="18">
      <t>ガッピ</t>
    </rPh>
    <rPh sb="19" eb="20">
      <t>ミギ</t>
    </rPh>
    <rPh sb="20" eb="21">
      <t>ウエ</t>
    </rPh>
    <rPh sb="23" eb="25">
      <t>レイワ</t>
    </rPh>
    <rPh sb="26" eb="27">
      <t>ネン</t>
    </rPh>
    <rPh sb="28" eb="29">
      <t>ツキ</t>
    </rPh>
    <rPh sb="30" eb="31">
      <t>ヒ</t>
    </rPh>
    <rPh sb="34" eb="36">
      <t>ニュウリョク</t>
    </rPh>
    <rPh sb="38" eb="40">
      <t>インサツ</t>
    </rPh>
    <phoneticPr fontId="1"/>
  </si>
  <si>
    <t>千円　うち、特定経費</t>
    <rPh sb="0" eb="2">
      <t>センエン</t>
    </rPh>
    <rPh sb="6" eb="8">
      <t>トクテイ</t>
    </rPh>
    <rPh sb="8" eb="10">
      <t>ケイヒ</t>
    </rPh>
    <phoneticPr fontId="1"/>
  </si>
  <si>
    <t>⑤　「４　欠格事項」の着色以外を入力し印刷してください。</t>
    <rPh sb="5" eb="7">
      <t>ケッカク</t>
    </rPh>
    <rPh sb="7" eb="9">
      <t>ジコウ</t>
    </rPh>
    <rPh sb="11" eb="13">
      <t>チャクショク</t>
    </rPh>
    <rPh sb="13" eb="15">
      <t>イガイ</t>
    </rPh>
    <rPh sb="16" eb="18">
      <t>ニュウリョク</t>
    </rPh>
    <rPh sb="19" eb="21">
      <t>インサツ</t>
    </rPh>
    <phoneticPr fontId="1"/>
  </si>
  <si>
    <t>③　事業計画書で作成した「５　事業計画書・実績報告書（共通様式）」、「８ 支出明細書（実施計画・１年目）」を添付してください。（２年間の場合、初年度目の申請書には「９ 支出明細書（実施計画・２年目）」は不要です。ただし、２年目の交付申請には両方とも添付してください。</t>
    <rPh sb="2" eb="4">
      <t>ジギョウ</t>
    </rPh>
    <rPh sb="4" eb="7">
      <t>ケイカクショ</t>
    </rPh>
    <rPh sb="8" eb="10">
      <t>サクセイ</t>
    </rPh>
    <rPh sb="54" eb="56">
      <t>テンプ</t>
    </rPh>
    <rPh sb="65" eb="67">
      <t>ネンカン</t>
    </rPh>
    <rPh sb="68" eb="70">
      <t>バアイ</t>
    </rPh>
    <rPh sb="71" eb="74">
      <t>ショネンド</t>
    </rPh>
    <rPh sb="74" eb="75">
      <t>メ</t>
    </rPh>
    <rPh sb="76" eb="79">
      <t>シンセイショ</t>
    </rPh>
    <rPh sb="84" eb="86">
      <t>シシュツ</t>
    </rPh>
    <rPh sb="86" eb="89">
      <t>メイサイショ</t>
    </rPh>
    <rPh sb="90" eb="92">
      <t>ジッシ</t>
    </rPh>
    <rPh sb="92" eb="94">
      <t>ケイカク</t>
    </rPh>
    <rPh sb="96" eb="98">
      <t>ネンメ</t>
    </rPh>
    <rPh sb="101" eb="103">
      <t>フヨウ</t>
    </rPh>
    <rPh sb="111" eb="113">
      <t>ネンメ</t>
    </rPh>
    <rPh sb="114" eb="116">
      <t>コウフ</t>
    </rPh>
    <rPh sb="116" eb="118">
      <t>シンセイ</t>
    </rPh>
    <rPh sb="120" eb="122">
      <t>リョウホウ</t>
    </rPh>
    <rPh sb="124" eb="126">
      <t>テンプ</t>
    </rPh>
    <phoneticPr fontId="1"/>
  </si>
  <si>
    <t>①　「３　実績報告書」の着色以外の部分を入力のうえ、印刷し提出してください。</t>
    <rPh sb="5" eb="7">
      <t>ジッセキ</t>
    </rPh>
    <rPh sb="7" eb="10">
      <t>ホウコクショ</t>
    </rPh>
    <rPh sb="12" eb="14">
      <t>チャクショク</t>
    </rPh>
    <rPh sb="14" eb="16">
      <t>イガイ</t>
    </rPh>
    <rPh sb="17" eb="19">
      <t>ブブン</t>
    </rPh>
    <rPh sb="20" eb="22">
      <t>ニュウリョク</t>
    </rPh>
    <rPh sb="26" eb="28">
      <t>インサツ</t>
    </rPh>
    <rPh sb="29" eb="31">
      <t>テイシュツ</t>
    </rPh>
    <phoneticPr fontId="1"/>
  </si>
  <si>
    <t>②　「５　事業計画書・実績報告書（共通様式）」の中の「10　完成した商品・サービスの概要」を記載のうえ、印刷してください。</t>
    <rPh sb="5" eb="7">
      <t>ジギョウ</t>
    </rPh>
    <rPh sb="7" eb="10">
      <t>ケイカクショ</t>
    </rPh>
    <rPh sb="11" eb="13">
      <t>ジッセキ</t>
    </rPh>
    <rPh sb="13" eb="16">
      <t>ホウコクショ</t>
    </rPh>
    <rPh sb="17" eb="19">
      <t>キョウツウ</t>
    </rPh>
    <rPh sb="19" eb="21">
      <t>ヨウシキ</t>
    </rPh>
    <rPh sb="24" eb="25">
      <t>ナカ</t>
    </rPh>
    <rPh sb="30" eb="32">
      <t>カンセイ</t>
    </rPh>
    <rPh sb="34" eb="36">
      <t>ショウヒン</t>
    </rPh>
    <rPh sb="42" eb="44">
      <t>ガイヨウ</t>
    </rPh>
    <rPh sb="46" eb="48">
      <t>キサイ</t>
    </rPh>
    <rPh sb="52" eb="54">
      <t>インサツ</t>
    </rPh>
    <phoneticPr fontId="1"/>
  </si>
  <si>
    <t>③　２年間事業を実施する場合で、１年目の実績報告書には「10　支出明細書（実績報告・１年目）」の着色以外を入力してください。なお、２年間事業の２年目の場合は「11　支出明細書（実績報告・２年目）」の着色以外の部分を入力し、印刷してください。</t>
    <rPh sb="3" eb="5">
      <t>ネンカン</t>
    </rPh>
    <rPh sb="5" eb="7">
      <t>ジギョウ</t>
    </rPh>
    <rPh sb="8" eb="10">
      <t>ジッシ</t>
    </rPh>
    <rPh sb="12" eb="14">
      <t>バアイ</t>
    </rPh>
    <rPh sb="17" eb="19">
      <t>ネンメ</t>
    </rPh>
    <rPh sb="20" eb="22">
      <t>ジッセキ</t>
    </rPh>
    <rPh sb="22" eb="25">
      <t>ホウコクショ</t>
    </rPh>
    <rPh sb="31" eb="33">
      <t>シシュツ</t>
    </rPh>
    <rPh sb="33" eb="36">
      <t>メイサイショ</t>
    </rPh>
    <rPh sb="37" eb="39">
      <t>ジッセキ</t>
    </rPh>
    <rPh sb="39" eb="41">
      <t>ホウコク</t>
    </rPh>
    <rPh sb="43" eb="45">
      <t>ネンメ</t>
    </rPh>
    <rPh sb="48" eb="50">
      <t>チャクショク</t>
    </rPh>
    <rPh sb="50" eb="52">
      <t>イガイ</t>
    </rPh>
    <rPh sb="53" eb="55">
      <t>ニュウリョク</t>
    </rPh>
    <rPh sb="66" eb="68">
      <t>ネンカン</t>
    </rPh>
    <rPh sb="68" eb="70">
      <t>ジギョウ</t>
    </rPh>
    <rPh sb="72" eb="74">
      <t>ネンメ</t>
    </rPh>
    <rPh sb="75" eb="77">
      <t>バアイ</t>
    </rPh>
    <rPh sb="82" eb="84">
      <t>シシュツ</t>
    </rPh>
    <rPh sb="84" eb="87">
      <t>メイサイショ</t>
    </rPh>
    <rPh sb="88" eb="90">
      <t>ジッセキ</t>
    </rPh>
    <rPh sb="90" eb="92">
      <t>ホウコク</t>
    </rPh>
    <rPh sb="94" eb="96">
      <t>ネンメ</t>
    </rPh>
    <rPh sb="99" eb="101">
      <t>チャクショク</t>
    </rPh>
    <rPh sb="101" eb="103">
      <t>イガイ</t>
    </rPh>
    <rPh sb="104" eb="106">
      <t>ブブン</t>
    </rPh>
    <rPh sb="107" eb="109">
      <t>ニュウリョク</t>
    </rPh>
    <rPh sb="111" eb="113">
      <t>インサツ</t>
    </rPh>
    <phoneticPr fontId="1"/>
  </si>
  <si>
    <t>５　事業計画書、交付申請書、実績報告書については、活性化センターにそれぞれ１部を提出してください。なお、提出にあたっては、活性化センターから問い合わせがあることを踏まえ、必ず控えを保管してください。</t>
    <rPh sb="2" eb="4">
      <t>ジギョウ</t>
    </rPh>
    <rPh sb="4" eb="7">
      <t>ケイカクショ</t>
    </rPh>
    <rPh sb="8" eb="10">
      <t>コウフ</t>
    </rPh>
    <rPh sb="10" eb="13">
      <t>シンセイショ</t>
    </rPh>
    <rPh sb="14" eb="16">
      <t>ジッセキ</t>
    </rPh>
    <rPh sb="16" eb="19">
      <t>ホウコクショ</t>
    </rPh>
    <rPh sb="25" eb="28">
      <t>カッセイカ</t>
    </rPh>
    <rPh sb="38" eb="39">
      <t>ブ</t>
    </rPh>
    <rPh sb="40" eb="42">
      <t>テイシュツ</t>
    </rPh>
    <rPh sb="52" eb="54">
      <t>テイシュツ</t>
    </rPh>
    <rPh sb="61" eb="64">
      <t>カッセイカ</t>
    </rPh>
    <rPh sb="70" eb="71">
      <t>ト</t>
    </rPh>
    <rPh sb="72" eb="73">
      <t>ア</t>
    </rPh>
    <rPh sb="81" eb="82">
      <t>フ</t>
    </rPh>
    <rPh sb="85" eb="86">
      <t>カナラ</t>
    </rPh>
    <rPh sb="87" eb="88">
      <t>ヒカ</t>
    </rPh>
    <rPh sb="90" eb="92">
      <t>ホカン</t>
    </rPh>
    <phoneticPr fontId="1"/>
  </si>
  <si>
    <t>イ</t>
  </si>
  <si>
    <r>
      <rPr>
        <b/>
        <sz val="10"/>
        <color theme="1"/>
        <rFont val="ＭＳ 明朝"/>
        <family val="1"/>
        <charset val="128"/>
      </rPr>
      <t>エ</t>
    </r>
    <r>
      <rPr>
        <sz val="10"/>
        <color theme="1"/>
        <rFont val="ＭＳ 明朝"/>
        <family val="1"/>
        <charset val="128"/>
      </rPr>
      <t>　　概算払計画</t>
    </r>
    <rPh sb="3" eb="5">
      <t>ガイサン</t>
    </rPh>
    <rPh sb="5" eb="6">
      <t>バラ</t>
    </rPh>
    <rPh sb="6" eb="8">
      <t>ケイカク</t>
    </rPh>
    <phoneticPr fontId="1"/>
  </si>
  <si>
    <t>番号</t>
  </si>
  <si>
    <t>総事業費</t>
  </si>
  <si>
    <t>助成対象　　　　　事業費</t>
  </si>
  <si>
    <t>金額（空欄が特定費用）</t>
    <rPh sb="0" eb="2">
      <t>キンガク</t>
    </rPh>
    <rPh sb="3" eb="5">
      <t>クウラン</t>
    </rPh>
    <rPh sb="6" eb="8">
      <t>トクテイ</t>
    </rPh>
    <rPh sb="8" eb="10">
      <t>ヒヨウ</t>
    </rPh>
    <phoneticPr fontId="1"/>
  </si>
  <si>
    <t>事業(半角)</t>
    <rPh sb="0" eb="2">
      <t>ジギョウ</t>
    </rPh>
    <phoneticPr fontId="1"/>
  </si>
  <si>
    <t>ウ</t>
  </si>
  <si>
    <t>総事業費　　　　(税込み)　　　　　　　　　</t>
  </si>
  <si>
    <t xml:space="preserve">      ※様式第１号－２－②、同－３－②、同－４－②、同－５－②を添付する。</t>
  </si>
  <si>
    <t>年間運営費又は　　　　　資本金　</t>
    <rPh sb="0" eb="2">
      <t>ネンカン</t>
    </rPh>
    <rPh sb="2" eb="5">
      <t>ウンエイヒ</t>
    </rPh>
    <rPh sb="5" eb="6">
      <t>マタ</t>
    </rPh>
    <rPh sb="12" eb="15">
      <t>シホンキン</t>
    </rPh>
    <phoneticPr fontId="1"/>
  </si>
  <si>
    <t>あきた農商工応援ファンド支援事業計画申請書</t>
    <rPh sb="12" eb="14">
      <t>シエ</t>
    </rPh>
    <phoneticPr fontId="1"/>
  </si>
  <si>
    <t>千円　うち、特定費用</t>
    <rPh sb="0" eb="2">
      <t>センエン</t>
    </rPh>
    <rPh sb="6" eb="8">
      <t>トクテイ</t>
    </rPh>
    <rPh sb="8" eb="10">
      <t>ヒヨウ</t>
    </rPh>
    <phoneticPr fontId="1"/>
  </si>
  <si>
    <t>※様式第２３号－２－②、同－３－②、同－４－②を添付する。</t>
    <rPh sb="1" eb="3">
      <t>ヨウシキ</t>
    </rPh>
    <rPh sb="3" eb="4">
      <t>ダイ</t>
    </rPh>
    <rPh sb="6" eb="7">
      <t>ゴウ</t>
    </rPh>
    <rPh sb="12" eb="13">
      <t>ドウ</t>
    </rPh>
    <rPh sb="18" eb="19">
      <t>ドウ</t>
    </rPh>
    <rPh sb="24" eb="26">
      <t>テンプ</t>
    </rPh>
    <phoneticPr fontId="1"/>
  </si>
  <si>
    <t>(1)～(5)に付随するマーケティング等の必要な調査</t>
    <rPh sb="24" eb="26">
      <t>チョウサ</t>
    </rPh>
    <phoneticPr fontId="1"/>
  </si>
  <si>
    <t>様式第１号－４－②（第７条関係）　</t>
    <rPh sb="0" eb="2">
      <t>ヨウシキ</t>
    </rPh>
    <rPh sb="2" eb="3">
      <t>ダイ</t>
    </rPh>
    <rPh sb="4" eb="5">
      <t>ゴウ</t>
    </rPh>
    <rPh sb="10" eb="11">
      <t>ダイ</t>
    </rPh>
    <rPh sb="12" eb="13">
      <t>ジョウ</t>
    </rPh>
    <rPh sb="13" eb="15">
      <t>カンケイ</t>
    </rPh>
    <phoneticPr fontId="1"/>
  </si>
  <si>
    <t>様式第１号－６－②（第７条関係）　</t>
    <rPh sb="0" eb="2">
      <t>ヨウシキ</t>
    </rPh>
    <rPh sb="2" eb="3">
      <t>ダイ</t>
    </rPh>
    <rPh sb="4" eb="5">
      <t>ゴウ</t>
    </rPh>
    <rPh sb="10" eb="11">
      <t>ダイ</t>
    </rPh>
    <rPh sb="12" eb="13">
      <t>ジョウ</t>
    </rPh>
    <rPh sb="13" eb="15">
      <t>カンケイ</t>
    </rPh>
    <phoneticPr fontId="1"/>
  </si>
  <si>
    <t>誓　　約　　書</t>
    <rPh sb="0" eb="1">
      <t>チカイ</t>
    </rPh>
    <rPh sb="3" eb="4">
      <t>ヤク</t>
    </rPh>
    <rPh sb="6" eb="7">
      <t>ショ</t>
    </rPh>
    <phoneticPr fontId="1"/>
  </si>
  <si>
    <t>３　助成金交付申請予定額</t>
    <rPh sb="2" eb="5">
      <t>ジョセイキン</t>
    </rPh>
    <rPh sb="5" eb="7">
      <t>コウフ</t>
    </rPh>
    <rPh sb="7" eb="9">
      <t>シンセイ</t>
    </rPh>
    <rPh sb="9" eb="11">
      <t>ヨテイ</t>
    </rPh>
    <rPh sb="11" eb="12">
      <t>ガク</t>
    </rPh>
    <phoneticPr fontId="1"/>
  </si>
  <si>
    <t>様式第８号－１－②（第９条関係）</t>
    <rPh sb="0" eb="2">
      <t>ヨウシキ</t>
    </rPh>
    <rPh sb="2" eb="3">
      <t>ダイ</t>
    </rPh>
    <rPh sb="4" eb="5">
      <t>ゴウ</t>
    </rPh>
    <rPh sb="10" eb="11">
      <t>ダイ</t>
    </rPh>
    <rPh sb="12" eb="13">
      <t>ジョウ</t>
    </rPh>
    <rPh sb="13" eb="15">
      <t>カンケイ</t>
    </rPh>
    <phoneticPr fontId="1"/>
  </si>
  <si>
    <t>あきた農商工応援ファンド支援事業実施要領第９条第１項の規定に基づき、助成金について</t>
    <rPh sb="12" eb="14">
      <t>シエン</t>
    </rPh>
    <rPh sb="23" eb="24">
      <t>ダイ</t>
    </rPh>
    <rPh sb="25" eb="26">
      <t>コウ</t>
    </rPh>
    <rPh sb="34" eb="37">
      <t>ジョセイキン</t>
    </rPh>
    <phoneticPr fontId="1"/>
  </si>
  <si>
    <r>
      <t>１　この計画書の中で、</t>
    </r>
    <r>
      <rPr>
        <sz val="11"/>
        <color rgb="FFFF0000"/>
        <rFont val="ＭＳ Ｐ明朝"/>
        <family val="1"/>
        <charset val="128"/>
      </rPr>
      <t>ピンク</t>
    </r>
    <r>
      <rPr>
        <sz val="11"/>
        <color theme="1"/>
        <rFont val="ＭＳ Ｐ明朝"/>
        <family val="1"/>
        <charset val="128"/>
      </rPr>
      <t>の着色している部分は</t>
    </r>
    <r>
      <rPr>
        <sz val="11"/>
        <color rgb="FFFF0000"/>
        <rFont val="ＭＳ Ｐ明朝"/>
        <family val="1"/>
        <charset val="128"/>
      </rPr>
      <t>自動計算</t>
    </r>
    <r>
      <rPr>
        <sz val="11"/>
        <color theme="1"/>
        <rFont val="ＭＳ Ｐ明朝"/>
        <family val="1"/>
        <charset val="128"/>
      </rPr>
      <t>しますので、</t>
    </r>
    <r>
      <rPr>
        <sz val="11"/>
        <rFont val="ＭＳ Ｐ明朝"/>
        <family val="1"/>
        <charset val="128"/>
      </rPr>
      <t>原則</t>
    </r>
    <r>
      <rPr>
        <sz val="11"/>
        <color rgb="FFFF0000"/>
        <rFont val="ＭＳ Ｐ明朝"/>
        <family val="1"/>
        <charset val="128"/>
      </rPr>
      <t>入力しない</t>
    </r>
    <r>
      <rPr>
        <sz val="11"/>
        <color theme="1"/>
        <rFont val="ＭＳ Ｐ明朝"/>
        <family val="1"/>
        <charset val="128"/>
      </rPr>
      <t>で下さい。</t>
    </r>
    <rPh sb="4" eb="7">
      <t>ケイカクショ</t>
    </rPh>
    <rPh sb="8" eb="9">
      <t>ナカ</t>
    </rPh>
    <rPh sb="15" eb="17">
      <t>チャクショク</t>
    </rPh>
    <rPh sb="21" eb="23">
      <t>ブブン</t>
    </rPh>
    <rPh sb="24" eb="26">
      <t>ジドウ</t>
    </rPh>
    <rPh sb="26" eb="28">
      <t>ケイサン</t>
    </rPh>
    <rPh sb="36" eb="38">
      <t>ニュウリョク</t>
    </rPh>
    <rPh sb="42" eb="43">
      <t>クダ</t>
    </rPh>
    <phoneticPr fontId="1"/>
  </si>
  <si>
    <t>③　「12 委託外注計画」を入力し、印刷してください。</t>
    <rPh sb="14" eb="16">
      <t>ニュウリョク</t>
    </rPh>
    <rPh sb="18" eb="20">
      <t>インサツ</t>
    </rPh>
    <phoneticPr fontId="1"/>
  </si>
  <si>
    <t>様式第１号－３－②（第７条関係）　兼　様式第２３号－２－②（第１９条関係）</t>
    <rPh sb="0" eb="2">
      <t>ヨウシキ</t>
    </rPh>
    <rPh sb="2" eb="3">
      <t>ダイ</t>
    </rPh>
    <rPh sb="4" eb="5">
      <t>ゴウ</t>
    </rPh>
    <rPh sb="10" eb="11">
      <t>ダイ</t>
    </rPh>
    <rPh sb="12" eb="13">
      <t>ジョウ</t>
    </rPh>
    <rPh sb="13" eb="15">
      <t>カンケイ</t>
    </rPh>
    <rPh sb="17" eb="18">
      <t>ケン</t>
    </rPh>
    <rPh sb="19" eb="21">
      <t>ヨウシキ</t>
    </rPh>
    <rPh sb="21" eb="22">
      <t>ダイ</t>
    </rPh>
    <rPh sb="24" eb="25">
      <t>ゴウ</t>
    </rPh>
    <rPh sb="30" eb="31">
      <t>ダイ</t>
    </rPh>
    <rPh sb="33" eb="34">
      <t>ジョウ</t>
    </rPh>
    <rPh sb="34" eb="36">
      <t>カンケイ</t>
    </rPh>
    <phoneticPr fontId="1"/>
  </si>
  <si>
    <t>支　　　出　　　明　　　細　　　書　（　計　画　）　１年目</t>
    <rPh sb="0" eb="1">
      <t>シ</t>
    </rPh>
    <rPh sb="4" eb="5">
      <t>デ</t>
    </rPh>
    <rPh sb="8" eb="9">
      <t>メイ</t>
    </rPh>
    <rPh sb="12" eb="13">
      <t>ボソ</t>
    </rPh>
    <rPh sb="16" eb="17">
      <t>ショ</t>
    </rPh>
    <rPh sb="20" eb="21">
      <t>ケイ</t>
    </rPh>
    <rPh sb="22" eb="23">
      <t>ガ</t>
    </rPh>
    <rPh sb="27" eb="28">
      <t>ネン</t>
    </rPh>
    <rPh sb="28" eb="29">
      <t>メ</t>
    </rPh>
    <phoneticPr fontId="1"/>
  </si>
  <si>
    <t>支　　　出　　　明　　　細　　　書　（　計　画　）　２年目</t>
    <rPh sb="0" eb="1">
      <t>シ</t>
    </rPh>
    <rPh sb="4" eb="5">
      <t>デ</t>
    </rPh>
    <rPh sb="8" eb="9">
      <t>メイ</t>
    </rPh>
    <rPh sb="12" eb="13">
      <t>ボソ</t>
    </rPh>
    <rPh sb="16" eb="17">
      <t>ショ</t>
    </rPh>
    <rPh sb="20" eb="21">
      <t>ケイ</t>
    </rPh>
    <rPh sb="22" eb="23">
      <t>ガ</t>
    </rPh>
    <rPh sb="27" eb="29">
      <t>ネンメ</t>
    </rPh>
    <phoneticPr fontId="1"/>
  </si>
  <si>
    <t>支　　　出　　　明　　　細　　　書　（　実績　）　２年目</t>
    <rPh sb="0" eb="1">
      <t>シ</t>
    </rPh>
    <rPh sb="4" eb="5">
      <t>デ</t>
    </rPh>
    <rPh sb="8" eb="9">
      <t>メイ</t>
    </rPh>
    <rPh sb="12" eb="13">
      <t>ボソ</t>
    </rPh>
    <rPh sb="16" eb="17">
      <t>ショ</t>
    </rPh>
    <rPh sb="20" eb="22">
      <t>ジッセキ</t>
    </rPh>
    <rPh sb="26" eb="28">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</si>
</sst>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円&quot;"/>
    <numFmt numFmtId="177" formatCode="#,##0&quot;月&quot;"/>
    <numFmt numFmtId="178" formatCode="#,##0_ "/>
    <numFmt numFmtId="179" formatCode="0_ "/>
    <numFmt numFmtId="180" formatCode="0_);[Red]\(0\)"/>
    <numFmt numFmtId="181" formatCode="[$-411]ggge&quot;年&quot;m&quot;月&quot;d&quot;日&quot;;@"/>
    <numFmt numFmtId="182" formatCode="[$-F800]dddd\,\ mmmm\ dd\,\ yyyy"/>
    <numFmt numFmtId="183" formatCode="_ * #,##0&quot; &quot;_ ;_ * \-#,##0&quot; &quot;_ ;_ * &quot;　&quot;&quot; &quot;_ ;_ @_ "/>
    <numFmt numFmtId="184" formatCode="_ * #,##0.0_ ;_ * \-#,##0.0_ ;_ * &quot;　&quot;_ ;_ @_ "/>
    <numFmt numFmtId="185" formatCode="_ * #,##0_ ;_ * \-#,##0_ ;_ * &quot; &quot;_ ;_ @_ "/>
    <numFmt numFmtId="186" formatCode="_ * #,##0_ ;_ * \-#,##0_ ;_ * &quot;　&quot;_ ;_ @_ "/>
    <numFmt numFmtId="187" formatCode="_ \(* #,##0\)_ ;_ \(* \-#,##0\)_ ;_ \(* &quot;　&quot;\)_ ;_ @_ "/>
    <numFmt numFmtId="188" formatCode="yyyy&quot;年&quot;m&quot;月&quot;d&quot;日&quot;;@"/>
  </numFmts>
  <fonts count="46" x14ac:knownFonts="1">
    <font>
      <sz val="11"/>
      <color theme="1"/>
      <name val="ＭＳ Ｐゴシック"/>
      <family val="3"/>
      <scheme val="minor"/>
    </font>
    <font>
      <sz val="6"/>
      <name val="ＭＳ Ｐゴシック"/>
      <family val="3"/>
      <scheme val="minor"/>
    </font>
    <font>
      <sz val="11"/>
      <color theme="1"/>
      <name val="ＭＳ Ｐ明朝"/>
      <family val="1"/>
    </font>
    <font>
      <sz val="14"/>
      <color theme="1"/>
      <name val="ＭＳ ゴシック"/>
      <family val="3"/>
    </font>
    <font>
      <b/>
      <u/>
      <sz val="11"/>
      <color theme="1"/>
      <name val="ＭＳ Ｐ明朝"/>
      <family val="1"/>
    </font>
    <font>
      <sz val="14"/>
      <color theme="1"/>
      <name val="ＭＳ Ｐ明朝"/>
      <family val="1"/>
    </font>
    <font>
      <sz val="11"/>
      <color theme="1"/>
      <name val="ＭＳ 明朝"/>
      <family val="1"/>
    </font>
    <font>
      <sz val="11"/>
      <color theme="0"/>
      <name val="ＭＳ 明朝"/>
      <family val="1"/>
    </font>
    <font>
      <sz val="11"/>
      <color theme="9" tint="0.79998168889431442"/>
      <name val="ＭＳ 明朝"/>
      <family val="1"/>
    </font>
    <font>
      <sz val="11"/>
      <color theme="1"/>
      <name val="ＭＳ Ｐゴシック"/>
      <family val="3"/>
      <scheme val="minor"/>
    </font>
    <font>
      <sz val="10"/>
      <color theme="1"/>
      <name val="ＭＳ 明朝"/>
      <family val="1"/>
    </font>
    <font>
      <sz val="11"/>
      <name val="ＭＳ 明朝"/>
      <family val="1"/>
    </font>
    <font>
      <sz val="18"/>
      <color theme="1"/>
      <name val="ＭＳ Ｐゴシック"/>
      <family val="3"/>
      <scheme val="minor"/>
    </font>
    <font>
      <b/>
      <sz val="10"/>
      <color theme="1"/>
      <name val="ＭＳ Ｐゴシック"/>
      <family val="3"/>
      <scheme val="minor"/>
    </font>
    <font>
      <sz val="11"/>
      <color theme="1"/>
      <name val="ＭＳ ゴシック"/>
      <family val="3"/>
    </font>
    <font>
      <sz val="14"/>
      <color theme="1"/>
      <name val="ＭＳ Ｐゴシック"/>
      <family val="3"/>
      <scheme val="minor"/>
    </font>
    <font>
      <sz val="12"/>
      <color theme="1"/>
      <name val="ＭＳ 明朝"/>
      <family val="1"/>
    </font>
    <font>
      <sz val="10"/>
      <color theme="1"/>
      <name val="ＭＳ Ｐゴシック"/>
      <family val="3"/>
      <scheme val="minor"/>
    </font>
    <font>
      <b/>
      <sz val="14"/>
      <color theme="1"/>
      <name val="ＭＳ Ｐゴシック"/>
      <family val="3"/>
      <scheme val="minor"/>
    </font>
    <font>
      <sz val="9"/>
      <color theme="1"/>
      <name val="ＭＳ 明朝"/>
      <family val="1"/>
    </font>
    <font>
      <sz val="10"/>
      <color theme="1"/>
      <name val="ＭＳ Ｐ明朝"/>
      <family val="1"/>
    </font>
    <font>
      <sz val="9"/>
      <color theme="9" tint="0.79998168889431442"/>
      <name val="ＭＳ 明朝"/>
      <family val="1"/>
    </font>
    <font>
      <sz val="10"/>
      <color theme="0"/>
      <name val="ＭＳ 明朝"/>
      <family val="1"/>
    </font>
    <font>
      <sz val="6"/>
      <color theme="1"/>
      <name val="ＭＳ 明朝"/>
      <family val="1"/>
    </font>
    <font>
      <sz val="11"/>
      <color theme="9" tint="0.79998168889431442"/>
      <name val="ＭＳ Ｐ明朝"/>
      <family val="1"/>
    </font>
    <font>
      <sz val="11"/>
      <color theme="0"/>
      <name val="ＭＳ Ｐゴシック"/>
      <family val="2"/>
      <scheme val="minor"/>
    </font>
    <font>
      <sz val="9"/>
      <color theme="1"/>
      <name val="ＭＳ Ｐ明朝"/>
      <family val="1"/>
    </font>
    <font>
      <sz val="10.5"/>
      <color theme="1"/>
      <name val="ＭＳ 明朝"/>
      <family val="1"/>
    </font>
    <font>
      <sz val="12"/>
      <color theme="1"/>
      <name val="ＭＳ Ｐゴシック"/>
      <family val="3"/>
      <scheme val="minor"/>
    </font>
    <font>
      <sz val="10"/>
      <color rgb="FFFF0000"/>
      <name val="ＭＳ 明朝"/>
      <family val="1"/>
    </font>
    <font>
      <b/>
      <sz val="10"/>
      <color theme="1"/>
      <name val="ＭＳ 明朝"/>
      <family val="1"/>
    </font>
    <font>
      <sz val="8"/>
      <color theme="1"/>
      <name val="ＭＳ 明朝"/>
      <family val="1"/>
    </font>
    <font>
      <b/>
      <sz val="11"/>
      <color theme="1"/>
      <name val="ＭＳ 明朝"/>
      <family val="1"/>
    </font>
    <font>
      <sz val="10"/>
      <color theme="9" tint="0.79998168889431442"/>
      <name val="ＭＳ 明朝"/>
      <family val="1"/>
    </font>
    <font>
      <sz val="9"/>
      <color rgb="FFFF0000"/>
      <name val="ＭＳ Ｐゴシック"/>
      <family val="2"/>
      <scheme val="minor"/>
    </font>
    <font>
      <sz val="9"/>
      <color theme="1"/>
      <name val="ＭＳ Ｐゴシック"/>
      <family val="2"/>
      <scheme val="minor"/>
    </font>
    <font>
      <sz val="10"/>
      <name val="ＭＳ 明朝"/>
      <family val="1"/>
    </font>
    <font>
      <sz val="11"/>
      <color theme="9" tint="0.79998168889431442"/>
      <name val="ＭＳ Ｐゴシック"/>
      <family val="2"/>
      <scheme val="minor"/>
    </font>
    <font>
      <b/>
      <sz val="10"/>
      <color theme="1"/>
      <name val="ＭＳ 明朝"/>
      <family val="1"/>
      <charset val="128"/>
    </font>
    <font>
      <sz val="10"/>
      <color theme="1"/>
      <name val="ＭＳ 明朝"/>
      <family val="1"/>
      <charset val="128"/>
    </font>
    <font>
      <sz val="11"/>
      <color rgb="FFFF0000"/>
      <name val="ＭＳ Ｐ明朝"/>
      <family val="1"/>
      <charset val="128"/>
    </font>
    <font>
      <sz val="11"/>
      <color theme="1"/>
      <name val="ＭＳ Ｐ明朝"/>
      <family val="1"/>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sz val="1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s>
  <borders count="1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style="hair">
        <color auto="1"/>
      </bottom>
      <diagonal/>
    </border>
    <border>
      <left style="thin">
        <color auto="1"/>
      </left>
      <right/>
      <top style="hair">
        <color auto="1"/>
      </top>
      <bottom/>
      <diagonal/>
    </border>
    <border>
      <left style="thin">
        <color auto="1"/>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top style="thin">
        <color auto="1"/>
      </top>
      <bottom style="hair">
        <color auto="1"/>
      </bottom>
      <diagonal/>
    </border>
    <border>
      <left/>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bottom style="medium">
        <color auto="1"/>
      </bottom>
      <diagonal/>
    </border>
    <border>
      <left/>
      <right/>
      <top style="thin">
        <color auto="1"/>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top/>
      <bottom style="medium">
        <color auto="1"/>
      </bottom>
      <diagonal/>
    </border>
    <border>
      <left/>
      <right/>
      <top style="medium">
        <color auto="1"/>
      </top>
      <bottom/>
      <diagonal/>
    </border>
    <border>
      <left/>
      <right style="thin">
        <color auto="1"/>
      </right>
      <top style="thin">
        <color auto="1"/>
      </top>
      <bottom style="hair">
        <color auto="1"/>
      </bottom>
      <diagonal/>
    </border>
    <border>
      <left/>
      <right style="thin">
        <color auto="1"/>
      </right>
      <top/>
      <bottom/>
      <diagonal/>
    </border>
    <border>
      <left/>
      <right style="thin">
        <color auto="1"/>
      </right>
      <top style="hair">
        <color auto="1"/>
      </top>
      <bottom/>
      <diagonal/>
    </border>
    <border>
      <left/>
      <right style="thin">
        <color auto="1"/>
      </right>
      <top/>
      <bottom style="hair">
        <color auto="1"/>
      </bottom>
      <diagonal/>
    </border>
    <border>
      <left/>
      <right style="thin">
        <color auto="1"/>
      </right>
      <top/>
      <bottom style="thin">
        <color auto="1"/>
      </bottom>
      <diagonal/>
    </border>
    <border>
      <left/>
      <right style="hair">
        <color auto="1"/>
      </right>
      <top/>
      <bottom/>
      <diagonal/>
    </border>
    <border>
      <left style="hair">
        <color auto="1"/>
      </left>
      <right style="hair">
        <color auto="1"/>
      </right>
      <top style="hair">
        <color auto="1"/>
      </top>
      <bottom style="hair">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hair">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hair">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style="medium">
        <color auto="1"/>
      </left>
      <right/>
      <top/>
      <bottom/>
      <diagonal/>
    </border>
    <border>
      <left/>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style="hair">
        <color auto="1"/>
      </top>
      <bottom style="thin">
        <color auto="1"/>
      </bottom>
      <diagonal/>
    </border>
    <border>
      <left/>
      <right/>
      <top style="medium">
        <color auto="1"/>
      </top>
      <bottom style="thin">
        <color auto="1"/>
      </bottom>
      <diagonal/>
    </border>
    <border>
      <left/>
      <right/>
      <top style="hair">
        <color auto="1"/>
      </top>
      <bottom style="medium">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medium">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medium">
        <color auto="1"/>
      </bottom>
      <diagonal/>
    </border>
    <border>
      <left/>
      <right style="hair">
        <color auto="1"/>
      </right>
      <top style="medium">
        <color auto="1"/>
      </top>
      <bottom style="medium">
        <color auto="1"/>
      </bottom>
      <diagonal/>
    </border>
    <border diagonalUp="1">
      <left style="thin">
        <color auto="1"/>
      </left>
      <right/>
      <top style="hair">
        <color auto="1"/>
      </top>
      <bottom/>
      <diagonal style="hair">
        <color auto="1"/>
      </diagonal>
    </border>
    <border diagonalUp="1">
      <left style="thin">
        <color auto="1"/>
      </left>
      <right/>
      <top/>
      <bottom style="medium">
        <color auto="1"/>
      </bottom>
      <diagonal style="hair">
        <color auto="1"/>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style="medium">
        <color auto="1"/>
      </top>
      <bottom style="medium">
        <color auto="1"/>
      </bottom>
      <diagonal/>
    </border>
    <border diagonalUp="1">
      <left/>
      <right style="thin">
        <color auto="1"/>
      </right>
      <top style="hair">
        <color auto="1"/>
      </top>
      <bottom/>
      <diagonal style="hair">
        <color auto="1"/>
      </diagonal>
    </border>
    <border diagonalUp="1">
      <left/>
      <right style="thin">
        <color auto="1"/>
      </right>
      <top/>
      <bottom style="medium">
        <color auto="1"/>
      </bottom>
      <diagonal style="hair">
        <color auto="1"/>
      </diagonal>
    </border>
    <border>
      <left style="thin">
        <color auto="1"/>
      </left>
      <right style="hair">
        <color auto="1"/>
      </right>
      <top style="hair">
        <color auto="1"/>
      </top>
      <bottom style="hair">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top style="thin">
        <color auto="1"/>
      </top>
      <bottom style="thin">
        <color auto="1"/>
      </bottom>
      <diagonal/>
    </border>
    <border>
      <left style="medium">
        <color auto="1"/>
      </left>
      <right style="thin">
        <color auto="1"/>
      </right>
      <top/>
      <bottom style="hair">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hair">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style="thin">
        <color auto="1"/>
      </top>
      <bottom style="medium">
        <color auto="1"/>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indexed="64"/>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indexed="64"/>
      </top>
      <bottom style="hair">
        <color auto="1"/>
      </bottom>
      <diagonal/>
    </border>
    <border>
      <left style="medium">
        <color auto="1"/>
      </left>
      <right style="medium">
        <color auto="1"/>
      </right>
      <top style="hair">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medium">
        <color auto="1"/>
      </top>
      <bottom/>
      <diagonal style="hair">
        <color auto="1"/>
      </diagonal>
    </border>
    <border diagonalUp="1">
      <left style="thin">
        <color auto="1"/>
      </left>
      <right style="thin">
        <color auto="1"/>
      </right>
      <top style="hair">
        <color auto="1"/>
      </top>
      <bottom/>
      <diagonal style="hair">
        <color auto="1"/>
      </diagonal>
    </border>
    <border diagonalUp="1">
      <left style="thin">
        <color auto="1"/>
      </left>
      <right style="thin">
        <color auto="1"/>
      </right>
      <top style="hair">
        <color auto="1"/>
      </top>
      <bottom style="medium">
        <color auto="1"/>
      </bottom>
      <diagonal style="hair">
        <color auto="1"/>
      </diagonal>
    </border>
    <border diagonalUp="1">
      <left style="thin">
        <color auto="1"/>
      </left>
      <right style="thin">
        <color auto="1"/>
      </right>
      <top style="thin">
        <color auto="1"/>
      </top>
      <bottom style="thin">
        <color auto="1"/>
      </bottom>
      <diagonal style="hair">
        <color auto="1"/>
      </diagonal>
    </border>
    <border>
      <left style="thin">
        <color auto="1"/>
      </left>
      <right/>
      <top style="thin">
        <color auto="1"/>
      </top>
      <bottom style="medium">
        <color auto="1"/>
      </bottom>
      <diagonal/>
    </border>
    <border>
      <left style="hair">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style="medium">
        <color indexed="64"/>
      </top>
      <bottom style="hair">
        <color auto="1"/>
      </bottom>
      <diagonal/>
    </border>
    <border>
      <left style="hair">
        <color auto="1"/>
      </left>
      <right/>
      <top style="medium">
        <color auto="1"/>
      </top>
      <bottom/>
      <diagonal/>
    </border>
    <border>
      <left style="hair">
        <color auto="1"/>
      </left>
      <right/>
      <top style="hair">
        <color auto="1"/>
      </top>
      <bottom style="medium">
        <color auto="1"/>
      </bottom>
      <diagonal/>
    </border>
    <border>
      <left/>
      <right style="hair">
        <color auto="1"/>
      </right>
      <top style="thin">
        <color auto="1"/>
      </top>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indexed="64"/>
      </top>
      <bottom style="hair">
        <color auto="1"/>
      </bottom>
      <diagonal/>
    </border>
    <border>
      <left style="hair">
        <color auto="1"/>
      </left>
      <right style="hair">
        <color auto="1"/>
      </right>
      <top style="medium">
        <color auto="1"/>
      </top>
      <bottom/>
      <diagonal/>
    </border>
    <border>
      <left style="hair">
        <color auto="1"/>
      </left>
      <right style="hair">
        <color auto="1"/>
      </right>
      <top style="hair">
        <color auto="1"/>
      </top>
      <bottom style="medium">
        <color auto="1"/>
      </bottom>
      <diagonal/>
    </border>
    <border>
      <left/>
      <right style="thin">
        <color auto="1"/>
      </right>
      <top style="medium">
        <color auto="1"/>
      </top>
      <bottom style="thin">
        <color auto="1"/>
      </bottom>
      <diagonal/>
    </border>
    <border>
      <left style="thin">
        <color auto="1"/>
      </left>
      <right style="hair">
        <color auto="1"/>
      </right>
      <top/>
      <bottom/>
      <diagonal/>
    </border>
    <border diagonalUp="1">
      <left style="thin">
        <color auto="1"/>
      </left>
      <right/>
      <top style="thin">
        <color auto="1"/>
      </top>
      <bottom/>
      <diagonal style="hair">
        <color auto="1"/>
      </diagonal>
    </border>
    <border diagonalUp="1">
      <left style="thin">
        <color auto="1"/>
      </left>
      <right/>
      <top style="hair">
        <color auto="1"/>
      </top>
      <bottom style="thin">
        <color auto="1"/>
      </bottom>
      <diagonal style="hair">
        <color auto="1"/>
      </diagonal>
    </border>
    <border diagonalUp="1">
      <left style="thin">
        <color auto="1"/>
      </left>
      <right/>
      <top style="thin">
        <color auto="1"/>
      </top>
      <bottom style="hair">
        <color auto="1"/>
      </bottom>
      <diagonal style="hair">
        <color auto="1"/>
      </diagonal>
    </border>
    <border diagonalUp="1">
      <left style="thin">
        <color auto="1"/>
      </left>
      <right/>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top style="medium">
        <color indexed="64"/>
      </top>
      <bottom style="hair">
        <color auto="1"/>
      </bottom>
      <diagonal style="hair">
        <color auto="1"/>
      </diagonal>
    </border>
    <border diagonalUp="1">
      <left style="hair">
        <color auto="1"/>
      </left>
      <right style="thin">
        <color auto="1"/>
      </right>
      <top style="thin">
        <color auto="1"/>
      </top>
      <bottom/>
      <diagonal style="hair">
        <color auto="1"/>
      </diagonal>
    </border>
    <border diagonalUp="1">
      <left style="hair">
        <color auto="1"/>
      </left>
      <right style="thin">
        <color auto="1"/>
      </right>
      <top style="hair">
        <color auto="1"/>
      </top>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hair">
        <color auto="1"/>
      </left>
      <right style="thin">
        <color auto="1"/>
      </right>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left style="hair">
        <color auto="1"/>
      </left>
      <right style="thin">
        <color auto="1"/>
      </right>
      <top style="thin">
        <color auto="1"/>
      </top>
      <bottom style="medium">
        <color auto="1"/>
      </bottom>
      <diagonal/>
    </border>
    <border>
      <left style="hair">
        <color auto="1"/>
      </left>
      <right style="thin">
        <color auto="1"/>
      </right>
      <top style="medium">
        <color indexed="64"/>
      </top>
      <bottom style="hair">
        <color auto="1"/>
      </bottom>
      <diagonal/>
    </border>
    <border>
      <left style="hair">
        <color auto="1"/>
      </left>
      <right style="thin">
        <color auto="1"/>
      </right>
      <top/>
      <bottom style="hair">
        <color auto="1"/>
      </bottom>
      <diagonal/>
    </border>
    <border diagonalUp="1">
      <left style="hair">
        <color auto="1"/>
      </left>
      <right style="thin">
        <color auto="1"/>
      </right>
      <top style="medium">
        <color indexed="64"/>
      </top>
      <bottom style="hair">
        <color auto="1"/>
      </bottom>
      <diagonal style="hair">
        <color auto="1"/>
      </diagonal>
    </border>
    <border>
      <left style="hair">
        <color auto="1"/>
      </left>
      <right style="thin">
        <color auto="1"/>
      </right>
      <top style="medium">
        <color auto="1"/>
      </top>
      <bottom/>
      <diagonal/>
    </border>
    <border>
      <left style="hair">
        <color auto="1"/>
      </left>
      <right style="thin">
        <color auto="1"/>
      </right>
      <top style="hair">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indexed="64"/>
      </right>
      <top style="medium">
        <color indexed="64"/>
      </top>
      <bottom style="hair">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thin">
        <color auto="1"/>
      </left>
      <right style="hair">
        <color auto="1"/>
      </right>
      <top style="hair">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3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left" vertical="distributed" wrapText="1"/>
    </xf>
    <xf numFmtId="0" fontId="4" fillId="2" borderId="0" xfId="0" applyFont="1" applyFill="1">
      <alignment vertical="center"/>
    </xf>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5" fillId="2" borderId="0" xfId="0" applyFont="1" applyFill="1" applyAlignment="1">
      <alignment vertical="center" wrapText="1"/>
    </xf>
    <xf numFmtId="0" fontId="5" fillId="2" borderId="0" xfId="0" applyFont="1" applyFill="1" applyAlignment="1">
      <alignment vertical="center"/>
    </xf>
    <xf numFmtId="0" fontId="6" fillId="2" borderId="0" xfId="0" applyFont="1" applyFill="1">
      <alignment vertical="center"/>
    </xf>
    <xf numFmtId="0" fontId="7"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185" fontId="7" fillId="3" borderId="0" xfId="0" applyNumberFormat="1" applyFont="1" applyFill="1">
      <alignment vertical="center"/>
    </xf>
    <xf numFmtId="0" fontId="10" fillId="2" borderId="0" xfId="0" applyFont="1" applyFill="1" applyAlignment="1">
      <alignment horizontal="left" vertical="center"/>
    </xf>
    <xf numFmtId="0" fontId="10" fillId="2" borderId="0" xfId="0" applyFont="1" applyFill="1" applyAlignment="1">
      <alignment horizontal="distributed" vertical="center" indent="1"/>
    </xf>
    <xf numFmtId="0" fontId="6" fillId="2" borderId="0" xfId="0" applyFont="1" applyFill="1" applyAlignment="1">
      <alignment horizontal="distributed" vertical="center" indent="1"/>
    </xf>
    <xf numFmtId="181" fontId="11" fillId="2" borderId="0" xfId="0" applyNumberFormat="1" applyFont="1" applyFill="1" applyAlignment="1">
      <alignment horizontal="center" vertical="center"/>
    </xf>
    <xf numFmtId="181" fontId="6" fillId="2" borderId="0" xfId="0" applyNumberFormat="1" applyFont="1" applyFill="1" applyAlignment="1">
      <alignment vertical="center"/>
    </xf>
    <xf numFmtId="0" fontId="7" fillId="3" borderId="0" xfId="0" applyFont="1" applyFill="1">
      <alignment vertical="center"/>
    </xf>
    <xf numFmtId="14" fontId="6" fillId="2" borderId="0" xfId="0" applyNumberFormat="1" applyFont="1" applyFill="1">
      <alignment vertical="center"/>
    </xf>
    <xf numFmtId="14" fontId="7" fillId="2" borderId="0" xfId="0" applyNumberFormat="1" applyFont="1" applyFill="1">
      <alignment vertical="center"/>
    </xf>
    <xf numFmtId="0" fontId="12" fillId="2" borderId="0" xfId="0" applyFont="1" applyFill="1" applyAlignment="1">
      <alignment horizontal="center" vertical="center"/>
    </xf>
    <xf numFmtId="0" fontId="13" fillId="2" borderId="0" xfId="0" applyFont="1" applyFill="1" applyAlignment="1">
      <alignment horizontal="left" vertical="center"/>
    </xf>
    <xf numFmtId="0" fontId="6" fillId="0" borderId="0" xfId="0" applyFont="1">
      <alignment vertical="center"/>
    </xf>
    <xf numFmtId="0" fontId="6" fillId="2" borderId="0" xfId="0" applyFont="1" applyFill="1" applyAlignment="1">
      <alignment horizontal="left" vertical="center"/>
    </xf>
    <xf numFmtId="185" fontId="6" fillId="3" borderId="0" xfId="0" applyNumberFormat="1" applyFont="1" applyFill="1">
      <alignment vertical="center"/>
    </xf>
    <xf numFmtId="181" fontId="6" fillId="2" borderId="0" xfId="0" applyNumberFormat="1" applyFont="1" applyFill="1" applyAlignment="1">
      <alignment horizontal="center" vertical="center"/>
    </xf>
    <xf numFmtId="184" fontId="6" fillId="3" borderId="0" xfId="0" applyNumberFormat="1" applyFont="1" applyFill="1" applyAlignment="1">
      <alignment horizontal="left" vertical="center"/>
    </xf>
    <xf numFmtId="181" fontId="6" fillId="2" borderId="0" xfId="0" applyNumberFormat="1" applyFont="1" applyFill="1">
      <alignment vertical="center"/>
    </xf>
    <xf numFmtId="184" fontId="6" fillId="2" borderId="0" xfId="0" applyNumberFormat="1" applyFont="1" applyFill="1" applyAlignment="1">
      <alignment horizontal="left" vertical="center"/>
    </xf>
    <xf numFmtId="14" fontId="6" fillId="0" borderId="0" xfId="0" applyNumberFormat="1" applyFont="1">
      <alignment vertical="center"/>
    </xf>
    <xf numFmtId="0" fontId="14" fillId="2" borderId="0" xfId="0" applyFont="1" applyFill="1" applyAlignment="1">
      <alignment horizontal="center" vertical="center"/>
    </xf>
    <xf numFmtId="0" fontId="6" fillId="2" borderId="0" xfId="0" applyFont="1" applyFill="1" applyAlignment="1">
      <alignment horizontal="left" vertical="center" indent="1"/>
    </xf>
    <xf numFmtId="185" fontId="6" fillId="3" borderId="0" xfId="0" applyNumberFormat="1" applyFont="1" applyFill="1" applyAlignment="1">
      <alignment horizontal="center" vertical="center"/>
    </xf>
    <xf numFmtId="185" fontId="6" fillId="2" borderId="0" xfId="0" applyNumberFormat="1" applyFont="1" applyFill="1" applyAlignment="1">
      <alignment horizontal="center" vertical="center"/>
    </xf>
    <xf numFmtId="0" fontId="0" fillId="0" borderId="0" xfId="0" applyAlignment="1">
      <alignment vertical="top"/>
    </xf>
    <xf numFmtId="0" fontId="0" fillId="2" borderId="0" xfId="0" applyFill="1">
      <alignment vertical="center"/>
    </xf>
    <xf numFmtId="0" fontId="11" fillId="2" borderId="0" xfId="0" applyFont="1" applyFill="1">
      <alignment vertical="center"/>
    </xf>
    <xf numFmtId="0" fontId="6" fillId="2" borderId="0" xfId="0" applyFont="1" applyFill="1" applyAlignment="1">
      <alignment vertical="top"/>
    </xf>
    <xf numFmtId="0" fontId="6" fillId="2" borderId="0" xfId="0" quotePrefix="1" applyFont="1" applyFill="1" applyAlignment="1">
      <alignment horizontal="left" vertical="top"/>
    </xf>
    <xf numFmtId="0" fontId="6" fillId="2" borderId="1" xfId="0" applyFont="1" applyFill="1" applyBorder="1" applyAlignment="1">
      <alignment horizontal="center" vertical="center"/>
    </xf>
    <xf numFmtId="0" fontId="6" fillId="2" borderId="0" xfId="0" quotePrefix="1" applyFont="1" applyFill="1" applyAlignment="1">
      <alignment vertical="top"/>
    </xf>
    <xf numFmtId="0" fontId="6" fillId="2" borderId="0" xfId="0" applyFont="1" applyFill="1" applyAlignment="1">
      <alignment horizontal="left" vertical="top" wrapText="1"/>
    </xf>
    <xf numFmtId="0" fontId="6" fillId="2" borderId="0" xfId="0" applyFont="1" applyFill="1" applyAlignment="1">
      <alignment horizontal="right" vertical="top" wrapText="1"/>
    </xf>
    <xf numFmtId="0" fontId="6" fillId="2" borderId="0" xfId="0" applyFont="1" applyFill="1" applyAlignment="1">
      <alignment horizontal="left" vertical="top"/>
    </xf>
    <xf numFmtId="0" fontId="6" fillId="2" borderId="1" xfId="0" applyFont="1" applyFill="1" applyBorder="1">
      <alignment vertical="center"/>
    </xf>
    <xf numFmtId="0" fontId="8" fillId="3" borderId="0" xfId="0" applyNumberFormat="1" applyFont="1" applyFill="1" applyAlignment="1">
      <alignment horizontal="left" vertical="center" indent="2"/>
    </xf>
    <xf numFmtId="0" fontId="0" fillId="2" borderId="0" xfId="0" applyFill="1" applyAlignment="1">
      <alignment vertical="top"/>
    </xf>
    <xf numFmtId="184" fontId="6" fillId="2" borderId="0" xfId="0" applyNumberFormat="1" applyFont="1" applyFill="1" applyAlignment="1">
      <alignment horizontal="left" vertical="center" indent="2"/>
    </xf>
    <xf numFmtId="0" fontId="17" fillId="2" borderId="0" xfId="0" applyFont="1" applyFill="1">
      <alignment vertical="center"/>
    </xf>
    <xf numFmtId="0" fontId="18" fillId="2" borderId="0" xfId="0" applyFont="1" applyFill="1" applyAlignment="1">
      <alignment horizontal="distributed" vertical="center" indent="3"/>
    </xf>
    <xf numFmtId="49" fontId="6" fillId="2" borderId="4"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6" xfId="0" applyNumberFormat="1" applyFont="1" applyFill="1" applyBorder="1">
      <alignment vertical="center"/>
    </xf>
    <xf numFmtId="49" fontId="6" fillId="2" borderId="7" xfId="0" applyNumberFormat="1" applyFont="1" applyFill="1" applyBorder="1">
      <alignment vertical="center"/>
    </xf>
    <xf numFmtId="49" fontId="6" fillId="2" borderId="0" xfId="0" applyNumberFormat="1" applyFont="1" applyFill="1" applyAlignment="1">
      <alignment horizontal="center" vertical="center"/>
    </xf>
    <xf numFmtId="49" fontId="0" fillId="2" borderId="0" xfId="0" applyNumberFormat="1" applyFont="1" applyFill="1" applyAlignment="1">
      <alignment horizontal="center" vertical="center"/>
    </xf>
    <xf numFmtId="0" fontId="20" fillId="2" borderId="0" xfId="0" applyFont="1" applyFill="1">
      <alignment vertical="center"/>
    </xf>
    <xf numFmtId="0" fontId="0" fillId="2" borderId="1" xfId="0" applyFill="1" applyBorder="1" applyAlignment="1">
      <alignment horizontal="center" vertical="center"/>
    </xf>
    <xf numFmtId="0" fontId="20" fillId="2" borderId="0" xfId="0" applyFont="1" applyFill="1" applyAlignment="1">
      <alignment horizontal="left" vertical="center"/>
    </xf>
    <xf numFmtId="0" fontId="6"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4" fillId="2" borderId="0" xfId="0" applyFont="1" applyFill="1">
      <alignment vertical="center"/>
    </xf>
    <xf numFmtId="0" fontId="0" fillId="2" borderId="18" xfId="0" applyFill="1" applyBorder="1">
      <alignment vertical="center"/>
    </xf>
    <xf numFmtId="0" fontId="10" fillId="2" borderId="19" xfId="0" applyFont="1" applyFill="1" applyBorder="1">
      <alignment vertical="center"/>
    </xf>
    <xf numFmtId="0" fontId="10" fillId="2" borderId="20" xfId="0" applyFont="1" applyFill="1" applyBorder="1">
      <alignment vertical="center"/>
    </xf>
    <xf numFmtId="0" fontId="0" fillId="2" borderId="21" xfId="0" applyFill="1" applyBorder="1">
      <alignment vertical="center"/>
    </xf>
    <xf numFmtId="49" fontId="6" fillId="2" borderId="0" xfId="0" applyNumberFormat="1" applyFont="1" applyFill="1">
      <alignment vertical="center"/>
    </xf>
    <xf numFmtId="49" fontId="6" fillId="2" borderId="0" xfId="0" applyNumberFormat="1" applyFont="1" applyFill="1" applyAlignment="1">
      <alignment horizontal="left" vertical="center"/>
    </xf>
    <xf numFmtId="49" fontId="10" fillId="2" borderId="23"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0" fillId="2" borderId="0" xfId="0" applyFont="1" applyFill="1" applyAlignment="1">
      <alignment horizontal="left" vertical="center"/>
    </xf>
    <xf numFmtId="0" fontId="10" fillId="2" borderId="0" xfId="0" applyFont="1" applyFill="1">
      <alignment vertical="center"/>
    </xf>
    <xf numFmtId="0" fontId="6" fillId="2" borderId="6" xfId="0" applyFont="1" applyFill="1" applyBorder="1" applyAlignment="1">
      <alignment vertical="center"/>
    </xf>
    <xf numFmtId="0" fontId="6" fillId="2" borderId="6" xfId="0" applyFont="1" applyFill="1" applyBorder="1" applyAlignment="1">
      <alignment vertical="center" shrinkToFit="1"/>
    </xf>
    <xf numFmtId="0" fontId="6" fillId="2" borderId="27" xfId="0" applyFont="1" applyFill="1" applyBorder="1" applyAlignment="1">
      <alignment vertical="center" shrinkToFit="1"/>
    </xf>
    <xf numFmtId="0" fontId="19" fillId="2" borderId="6" xfId="0" applyFont="1" applyFill="1" applyBorder="1" applyAlignment="1">
      <alignment vertical="center" wrapText="1"/>
    </xf>
    <xf numFmtId="0" fontId="19" fillId="2" borderId="30" xfId="0" applyFont="1" applyFill="1" applyBorder="1" applyAlignment="1">
      <alignment vertical="center" wrapText="1"/>
    </xf>
    <xf numFmtId="0" fontId="6" fillId="2" borderId="31" xfId="0" applyFont="1" applyFill="1" applyBorder="1" applyAlignment="1">
      <alignment horizontal="center" vertical="center"/>
    </xf>
    <xf numFmtId="0" fontId="6" fillId="2" borderId="23" xfId="0" applyFont="1" applyFill="1" applyBorder="1" applyAlignment="1">
      <alignment horizontal="center" vertical="center"/>
    </xf>
    <xf numFmtId="176" fontId="6" fillId="2" borderId="0" xfId="1" applyNumberFormat="1" applyFont="1" applyFill="1" applyAlignment="1">
      <alignment horizontal="center" vertical="center"/>
    </xf>
    <xf numFmtId="0" fontId="0" fillId="2" borderId="34" xfId="0" applyFill="1" applyBorder="1">
      <alignment vertical="center"/>
    </xf>
    <xf numFmtId="0" fontId="0" fillId="2" borderId="33" xfId="0" applyFill="1" applyBorder="1">
      <alignment vertical="center"/>
    </xf>
    <xf numFmtId="49" fontId="6" fillId="2" borderId="0" xfId="0" applyNumberFormat="1" applyFont="1" applyFill="1" applyAlignment="1">
      <alignment horizontal="center" vertical="center" wrapText="1"/>
    </xf>
    <xf numFmtId="49" fontId="19" fillId="2" borderId="38" xfId="0" applyNumberFormat="1" applyFont="1" applyFill="1" applyBorder="1" applyAlignment="1">
      <alignment horizontal="distributed" vertical="center" wrapText="1" indent="1"/>
    </xf>
    <xf numFmtId="49" fontId="19" fillId="2" borderId="41" xfId="0" applyNumberFormat="1" applyFont="1" applyFill="1" applyBorder="1" applyAlignment="1">
      <alignment horizontal="distributed" vertical="center" wrapText="1" indent="1"/>
    </xf>
    <xf numFmtId="49" fontId="6" fillId="2" borderId="1" xfId="0" applyNumberFormat="1" applyFont="1" applyFill="1" applyBorder="1" applyAlignment="1">
      <alignment horizontal="center" vertical="center"/>
    </xf>
    <xf numFmtId="188" fontId="6" fillId="2" borderId="43" xfId="0" applyNumberFormat="1" applyFont="1" applyFill="1" applyBorder="1" applyAlignment="1">
      <alignment horizontal="center" vertical="center"/>
    </xf>
    <xf numFmtId="188" fontId="6"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6" fillId="2" borderId="37" xfId="0" applyFont="1" applyFill="1" applyBorder="1" applyAlignment="1">
      <alignment horizontal="left" vertical="center" indent="1" shrinkToFit="1"/>
    </xf>
    <xf numFmtId="0" fontId="6" fillId="2" borderId="44" xfId="0" applyFont="1" applyFill="1" applyBorder="1" applyAlignment="1">
      <alignment horizontal="left" vertical="center" indent="1" shrinkToFit="1"/>
    </xf>
    <xf numFmtId="0" fontId="6" fillId="2" borderId="45" xfId="0" applyFont="1" applyFill="1" applyBorder="1" applyAlignment="1">
      <alignment horizontal="left" vertical="center" indent="1" shrinkToFit="1"/>
    </xf>
    <xf numFmtId="0" fontId="6" fillId="2" borderId="38" xfId="0" applyFont="1" applyFill="1" applyBorder="1" applyAlignment="1">
      <alignment horizontal="center" vertical="center"/>
    </xf>
    <xf numFmtId="0" fontId="19" fillId="2" borderId="47" xfId="0" applyFont="1" applyFill="1" applyBorder="1" applyAlignment="1">
      <alignment vertical="center" wrapText="1"/>
    </xf>
    <xf numFmtId="0" fontId="19" fillId="2" borderId="44" xfId="0" applyFont="1" applyFill="1" applyBorder="1" applyAlignment="1">
      <alignment vertical="center" wrapText="1"/>
    </xf>
    <xf numFmtId="0" fontId="10" fillId="2" borderId="24" xfId="0" applyFont="1" applyFill="1" applyBorder="1" applyAlignment="1">
      <alignment horizontal="center" vertical="center"/>
    </xf>
    <xf numFmtId="0" fontId="20"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4" xfId="0" applyFont="1" applyFill="1" applyBorder="1">
      <alignment vertical="center"/>
    </xf>
    <xf numFmtId="0" fontId="6" fillId="2" borderId="14" xfId="0" applyFont="1" applyFill="1" applyBorder="1" applyAlignment="1">
      <alignment horizontal="left" vertical="center"/>
    </xf>
    <xf numFmtId="178" fontId="19" fillId="2" borderId="0" xfId="0" applyNumberFormat="1" applyFont="1" applyFill="1" applyAlignment="1">
      <alignment horizontal="right" vertical="center"/>
    </xf>
    <xf numFmtId="0" fontId="7" fillId="2" borderId="43" xfId="0" applyFont="1" applyFill="1" applyBorder="1" applyAlignment="1">
      <alignment horizontal="center" vertical="center"/>
    </xf>
    <xf numFmtId="0" fontId="6" fillId="2" borderId="11" xfId="0" applyFont="1" applyFill="1" applyBorder="1" applyAlignment="1">
      <alignment horizontal="right" vertical="center"/>
    </xf>
    <xf numFmtId="0" fontId="6" fillId="2" borderId="31" xfId="0" applyFont="1" applyFill="1" applyBorder="1">
      <alignment vertical="center"/>
    </xf>
    <xf numFmtId="0" fontId="0" fillId="2" borderId="8" xfId="0" applyFill="1" applyBorder="1">
      <alignment vertical="center"/>
    </xf>
    <xf numFmtId="0" fontId="0" fillId="2" borderId="32" xfId="0" applyFill="1" applyBorder="1">
      <alignment vertical="center"/>
    </xf>
    <xf numFmtId="0" fontId="0" fillId="2" borderId="53" xfId="0" applyFill="1" applyBorder="1">
      <alignment vertical="center"/>
    </xf>
    <xf numFmtId="177" fontId="6" fillId="2" borderId="1" xfId="0" applyNumberFormat="1" applyFont="1" applyFill="1" applyBorder="1" applyAlignment="1">
      <alignment horizontal="center" vertical="center"/>
    </xf>
    <xf numFmtId="0" fontId="6" fillId="2" borderId="12" xfId="0" applyFont="1" applyFill="1" applyBorder="1">
      <alignment vertical="center"/>
    </xf>
    <xf numFmtId="0" fontId="6" fillId="2" borderId="54" xfId="0" applyFont="1" applyFill="1" applyBorder="1">
      <alignment vertical="center"/>
    </xf>
    <xf numFmtId="0" fontId="6" fillId="2" borderId="7" xfId="0" applyFont="1" applyFill="1" applyBorder="1">
      <alignment vertical="center"/>
    </xf>
    <xf numFmtId="0" fontId="2" fillId="2" borderId="2" xfId="0" applyFont="1" applyFill="1" applyBorder="1" applyAlignment="1">
      <alignment horizontal="center" vertical="center"/>
    </xf>
    <xf numFmtId="0" fontId="0" fillId="2" borderId="55" xfId="0" applyFill="1" applyBorder="1">
      <alignment vertical="center"/>
    </xf>
    <xf numFmtId="0" fontId="6" fillId="2" borderId="8" xfId="0" applyFont="1" applyFill="1" applyBorder="1">
      <alignment vertical="center"/>
    </xf>
    <xf numFmtId="0" fontId="6" fillId="2" borderId="34" xfId="0" applyFont="1" applyFill="1" applyBorder="1" applyAlignment="1">
      <alignment horizontal="left" vertical="center"/>
    </xf>
    <xf numFmtId="0" fontId="11" fillId="2" borderId="43" xfId="0" applyFont="1" applyFill="1" applyBorder="1">
      <alignment vertical="center"/>
    </xf>
    <xf numFmtId="0" fontId="8" fillId="3" borderId="23" xfId="0" applyFont="1" applyFill="1" applyBorder="1" applyAlignment="1">
      <alignment horizontal="center" vertical="center"/>
    </xf>
    <xf numFmtId="177" fontId="6" fillId="3" borderId="1" xfId="0" applyNumberFormat="1" applyFont="1" applyFill="1" applyBorder="1" applyAlignment="1">
      <alignment horizontal="center" vertical="center"/>
    </xf>
    <xf numFmtId="0" fontId="2" fillId="2" borderId="31" xfId="0" applyFont="1" applyFill="1" applyBorder="1" applyAlignment="1">
      <alignment horizontal="center" vertical="center"/>
    </xf>
    <xf numFmtId="0" fontId="23" fillId="2" borderId="21" xfId="0" applyFont="1" applyFill="1" applyBorder="1" applyAlignment="1">
      <alignment vertical="center" wrapText="1"/>
    </xf>
    <xf numFmtId="0" fontId="6" fillId="2" borderId="23" xfId="0" applyFont="1" applyFill="1" applyBorder="1">
      <alignment vertical="center"/>
    </xf>
    <xf numFmtId="0" fontId="6" fillId="2" borderId="3" xfId="0" applyFont="1" applyFill="1" applyBorder="1">
      <alignment vertical="center"/>
    </xf>
    <xf numFmtId="0" fontId="0" fillId="2" borderId="0" xfId="0" applyFill="1" applyAlignment="1">
      <alignment horizontal="center" vertical="center"/>
    </xf>
    <xf numFmtId="49" fontId="16" fillId="2" borderId="0" xfId="0" applyNumberFormat="1" applyFont="1" applyFill="1" applyAlignment="1">
      <alignment horizontal="center" vertical="center"/>
    </xf>
    <xf numFmtId="0" fontId="6" fillId="2" borderId="34" xfId="0" applyFont="1" applyFill="1" applyBorder="1">
      <alignment vertical="center"/>
    </xf>
    <xf numFmtId="0" fontId="23" fillId="2" borderId="59" xfId="0" applyFont="1" applyFill="1" applyBorder="1" applyAlignment="1">
      <alignment vertical="center" wrapText="1"/>
    </xf>
    <xf numFmtId="0" fontId="6" fillId="2" borderId="73" xfId="0" applyFont="1" applyFill="1" applyBorder="1" applyAlignment="1">
      <alignment horizontal="center" vertical="center"/>
    </xf>
    <xf numFmtId="186" fontId="8" fillId="3" borderId="74" xfId="0" applyNumberFormat="1" applyFont="1" applyFill="1" applyBorder="1" applyAlignment="1">
      <alignment horizontal="center" vertical="center"/>
    </xf>
    <xf numFmtId="186" fontId="8" fillId="3" borderId="73" xfId="0" applyNumberFormat="1" applyFont="1" applyFill="1" applyBorder="1" applyAlignment="1">
      <alignment horizontal="center" vertical="center"/>
    </xf>
    <xf numFmtId="186" fontId="8" fillId="3" borderId="75" xfId="0" applyNumberFormat="1" applyFont="1" applyFill="1" applyBorder="1" applyAlignment="1">
      <alignment horizontal="center" vertical="center"/>
    </xf>
    <xf numFmtId="186" fontId="6" fillId="2" borderId="75" xfId="0" applyNumberFormat="1" applyFont="1" applyFill="1" applyBorder="1" applyAlignment="1">
      <alignment horizontal="center" vertical="center"/>
    </xf>
    <xf numFmtId="0" fontId="6" fillId="2" borderId="24" xfId="0" applyFont="1" applyFill="1" applyBorder="1">
      <alignment vertical="center"/>
    </xf>
    <xf numFmtId="0" fontId="6" fillId="2" borderId="76" xfId="0" applyFont="1" applyFill="1" applyBorder="1" applyAlignment="1">
      <alignment horizontal="center" vertical="center"/>
    </xf>
    <xf numFmtId="180" fontId="6" fillId="2" borderId="77" xfId="1" applyNumberFormat="1" applyFont="1" applyFill="1" applyBorder="1" applyAlignment="1">
      <alignment horizontal="center" vertical="center" shrinkToFit="1"/>
    </xf>
    <xf numFmtId="180" fontId="6" fillId="2" borderId="78" xfId="1" applyNumberFormat="1" applyFont="1" applyFill="1" applyBorder="1" applyAlignment="1">
      <alignment horizontal="center" vertical="center" shrinkToFit="1"/>
    </xf>
    <xf numFmtId="180" fontId="6" fillId="2" borderId="79" xfId="1" applyNumberFormat="1" applyFont="1" applyFill="1" applyBorder="1" applyAlignment="1">
      <alignment horizontal="center" vertical="center"/>
    </xf>
    <xf numFmtId="180" fontId="6" fillId="2" borderId="79" xfId="1" applyNumberFormat="1" applyFont="1" applyFill="1" applyBorder="1" applyAlignment="1">
      <alignment horizontal="center" vertical="center" shrinkToFit="1"/>
    </xf>
    <xf numFmtId="180" fontId="6" fillId="2" borderId="77" xfId="1" applyNumberFormat="1" applyFont="1" applyFill="1" applyBorder="1" applyAlignment="1">
      <alignment horizontal="center" vertical="center"/>
    </xf>
    <xf numFmtId="180" fontId="6" fillId="2" borderId="78" xfId="1" applyNumberFormat="1" applyFont="1" applyFill="1" applyBorder="1" applyAlignment="1">
      <alignment horizontal="center" vertical="center"/>
    </xf>
    <xf numFmtId="0" fontId="0" fillId="2" borderId="74" xfId="0" applyFill="1" applyBorder="1">
      <alignment vertical="center"/>
    </xf>
    <xf numFmtId="0" fontId="0" fillId="2" borderId="64" xfId="0" applyFill="1" applyBorder="1">
      <alignment vertical="center"/>
    </xf>
    <xf numFmtId="0" fontId="0" fillId="2" borderId="78" xfId="0" applyFill="1" applyBorder="1">
      <alignment vertical="center"/>
    </xf>
    <xf numFmtId="0" fontId="0" fillId="2" borderId="79" xfId="0" applyFill="1" applyBorder="1">
      <alignment vertical="center"/>
    </xf>
    <xf numFmtId="49" fontId="10" fillId="2" borderId="0" xfId="0" applyNumberFormat="1" applyFont="1" applyFill="1" applyAlignment="1">
      <alignment horizontal="left" vertical="center"/>
    </xf>
    <xf numFmtId="0" fontId="23" fillId="2" borderId="33" xfId="0" applyFont="1" applyFill="1" applyBorder="1" applyAlignment="1">
      <alignment vertical="center" wrapText="1"/>
    </xf>
    <xf numFmtId="0" fontId="6" fillId="3" borderId="4" xfId="0" applyFont="1" applyFill="1" applyBorder="1">
      <alignment vertical="center"/>
    </xf>
    <xf numFmtId="0" fontId="6" fillId="3" borderId="11" xfId="0" applyFont="1" applyFill="1" applyBorder="1" applyAlignment="1">
      <alignment horizontal="center" vertical="center"/>
    </xf>
    <xf numFmtId="0" fontId="0" fillId="2" borderId="4" xfId="0" applyFill="1" applyBorder="1">
      <alignment vertical="center"/>
    </xf>
    <xf numFmtId="0" fontId="0" fillId="2" borderId="9" xfId="0" applyFill="1" applyBorder="1">
      <alignment vertical="center"/>
    </xf>
    <xf numFmtId="0" fontId="0" fillId="2" borderId="14" xfId="0" applyFill="1" applyBorder="1">
      <alignment vertical="center"/>
    </xf>
    <xf numFmtId="0" fontId="0" fillId="2" borderId="52" xfId="0" applyFill="1" applyBorder="1">
      <alignment vertical="center"/>
    </xf>
    <xf numFmtId="0" fontId="17" fillId="3" borderId="0" xfId="0" applyFont="1" applyFill="1">
      <alignment vertical="center"/>
    </xf>
    <xf numFmtId="186" fontId="10" fillId="3" borderId="5" xfId="0" applyNumberFormat="1" applyFont="1" applyFill="1" applyBorder="1">
      <alignment vertical="center"/>
    </xf>
    <xf numFmtId="186" fontId="10" fillId="3" borderId="13" xfId="0" applyNumberFormat="1" applyFont="1" applyFill="1" applyBorder="1">
      <alignment vertical="center"/>
    </xf>
    <xf numFmtId="0" fontId="6" fillId="3" borderId="23" xfId="0" applyFont="1" applyFill="1" applyBorder="1" applyAlignment="1">
      <alignment horizontal="center" vertical="center"/>
    </xf>
    <xf numFmtId="186" fontId="10" fillId="3" borderId="24" xfId="0" applyNumberFormat="1" applyFont="1" applyFill="1" applyBorder="1">
      <alignment vertical="center"/>
    </xf>
    <xf numFmtId="186" fontId="10" fillId="3" borderId="38" xfId="0" applyNumberFormat="1" applyFont="1" applyFill="1" applyBorder="1">
      <alignment vertical="center"/>
    </xf>
    <xf numFmtId="186" fontId="10" fillId="3" borderId="40" xfId="0" applyNumberFormat="1" applyFont="1" applyFill="1" applyBorder="1">
      <alignment vertical="center"/>
    </xf>
    <xf numFmtId="14" fontId="26" fillId="2" borderId="0" xfId="0" applyNumberFormat="1" applyFont="1" applyFill="1">
      <alignment vertical="center"/>
    </xf>
    <xf numFmtId="14" fontId="20" fillId="2" borderId="0" xfId="0" applyNumberFormat="1" applyFont="1" applyFill="1">
      <alignment vertical="center"/>
    </xf>
    <xf numFmtId="186" fontId="10" fillId="2" borderId="31" xfId="0" applyNumberFormat="1" applyFont="1" applyFill="1" applyBorder="1" applyAlignment="1">
      <alignment horizontal="center" vertical="center"/>
    </xf>
    <xf numFmtId="184" fontId="10" fillId="3" borderId="4" xfId="0" applyNumberFormat="1" applyFont="1" applyFill="1" applyBorder="1">
      <alignment vertical="center"/>
    </xf>
    <xf numFmtId="184" fontId="10" fillId="3" borderId="5" xfId="0" applyNumberFormat="1" applyFont="1" applyFill="1" applyBorder="1">
      <alignment vertical="center"/>
    </xf>
    <xf numFmtId="184" fontId="10" fillId="3" borderId="15" xfId="0" applyNumberFormat="1" applyFont="1" applyFill="1" applyBorder="1">
      <alignment vertical="center"/>
    </xf>
    <xf numFmtId="186" fontId="8" fillId="3" borderId="74" xfId="0" applyNumberFormat="1" applyFont="1" applyFill="1" applyBorder="1">
      <alignment vertical="center"/>
    </xf>
    <xf numFmtId="186" fontId="8" fillId="3" borderId="73" xfId="0" applyNumberFormat="1" applyFont="1" applyFill="1" applyBorder="1">
      <alignment vertical="center"/>
    </xf>
    <xf numFmtId="186" fontId="8" fillId="3" borderId="75" xfId="0" applyNumberFormat="1" applyFont="1" applyFill="1" applyBorder="1">
      <alignment vertical="center"/>
    </xf>
    <xf numFmtId="186" fontId="6" fillId="2" borderId="75" xfId="0" applyNumberFormat="1" applyFont="1" applyFill="1" applyBorder="1">
      <alignment vertical="center"/>
    </xf>
    <xf numFmtId="0" fontId="6" fillId="3" borderId="24" xfId="0" applyFont="1" applyFill="1" applyBorder="1">
      <alignment vertical="center"/>
    </xf>
    <xf numFmtId="178" fontId="6" fillId="2" borderId="77" xfId="1" applyNumberFormat="1" applyFont="1" applyFill="1" applyBorder="1" applyAlignment="1">
      <alignment horizontal="center" vertical="center" shrinkToFit="1"/>
    </xf>
    <xf numFmtId="178" fontId="6" fillId="2" borderId="78" xfId="1" applyNumberFormat="1" applyFont="1" applyFill="1" applyBorder="1" applyAlignment="1">
      <alignment horizontal="center" vertical="center" shrinkToFit="1"/>
    </xf>
    <xf numFmtId="178" fontId="6" fillId="2" borderId="79" xfId="1" applyNumberFormat="1" applyFont="1" applyFill="1" applyBorder="1" applyAlignment="1">
      <alignment horizontal="center" vertical="center"/>
    </xf>
    <xf numFmtId="178" fontId="6" fillId="2" borderId="79" xfId="1" applyNumberFormat="1" applyFont="1" applyFill="1" applyBorder="1" applyAlignment="1">
      <alignment horizontal="center" vertical="center" shrinkToFit="1"/>
    </xf>
    <xf numFmtId="178" fontId="6" fillId="2" borderId="77" xfId="1" applyNumberFormat="1" applyFont="1" applyFill="1" applyBorder="1" applyAlignment="1">
      <alignment horizontal="center" vertical="center"/>
    </xf>
    <xf numFmtId="178" fontId="6" fillId="2" borderId="78" xfId="1" applyNumberFormat="1" applyFont="1" applyFill="1" applyBorder="1" applyAlignment="1">
      <alignment horizontal="center" vertical="center"/>
    </xf>
    <xf numFmtId="184" fontId="10" fillId="3" borderId="24" xfId="0" applyNumberFormat="1" applyFont="1" applyFill="1" applyBorder="1">
      <alignment vertical="center"/>
    </xf>
    <xf numFmtId="184" fontId="10" fillId="3" borderId="38" xfId="0" applyNumberFormat="1" applyFont="1" applyFill="1" applyBorder="1">
      <alignment vertical="center"/>
    </xf>
    <xf numFmtId="184" fontId="10" fillId="3" borderId="48" xfId="0" applyNumberFormat="1" applyFont="1" applyFill="1" applyBorder="1">
      <alignment vertical="center"/>
    </xf>
    <xf numFmtId="49" fontId="10" fillId="2" borderId="0" xfId="0" applyNumberFormat="1" applyFont="1" applyFill="1">
      <alignment vertical="center"/>
    </xf>
    <xf numFmtId="184" fontId="10" fillId="2" borderId="5" xfId="0" applyNumberFormat="1" applyFont="1" applyFill="1" applyBorder="1">
      <alignment vertical="center"/>
    </xf>
    <xf numFmtId="184" fontId="10" fillId="2" borderId="15" xfId="0" applyNumberFormat="1" applyFont="1" applyFill="1" applyBorder="1">
      <alignment vertical="center"/>
    </xf>
    <xf numFmtId="184" fontId="10" fillId="2" borderId="24" xfId="0" applyNumberFormat="1" applyFont="1" applyFill="1" applyBorder="1">
      <alignment vertical="center"/>
    </xf>
    <xf numFmtId="184" fontId="10" fillId="2" borderId="38" xfId="0" applyNumberFormat="1" applyFont="1" applyFill="1" applyBorder="1">
      <alignment vertical="center"/>
    </xf>
    <xf numFmtId="184" fontId="10" fillId="2" borderId="48" xfId="0" applyNumberFormat="1" applyFont="1" applyFill="1" applyBorder="1">
      <alignment vertical="center"/>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6" fillId="2" borderId="38" xfId="0" applyFont="1" applyFill="1" applyBorder="1">
      <alignment vertical="center"/>
    </xf>
    <xf numFmtId="0" fontId="6" fillId="2" borderId="39" xfId="0" applyFont="1" applyFill="1" applyBorder="1">
      <alignment vertical="center"/>
    </xf>
    <xf numFmtId="0" fontId="6" fillId="2" borderId="39" xfId="0" applyFont="1" applyFill="1" applyBorder="1" applyAlignment="1">
      <alignment horizontal="left" vertical="center"/>
    </xf>
    <xf numFmtId="0" fontId="6" fillId="2" borderId="38" xfId="0" applyFont="1" applyFill="1" applyBorder="1" applyAlignment="1">
      <alignment vertical="center" wrapText="1"/>
    </xf>
    <xf numFmtId="0" fontId="6" fillId="2" borderId="40" xfId="0" applyFont="1" applyFill="1" applyBorder="1" applyAlignment="1">
      <alignment vertical="center" wrapText="1"/>
    </xf>
    <xf numFmtId="178" fontId="6" fillId="2" borderId="83" xfId="1" applyNumberFormat="1" applyFont="1" applyFill="1" applyBorder="1" applyAlignment="1">
      <alignment horizontal="center" vertical="center"/>
    </xf>
    <xf numFmtId="178" fontId="6" fillId="2" borderId="84" xfId="1" applyNumberFormat="1" applyFont="1" applyFill="1" applyBorder="1" applyAlignment="1">
      <alignment horizontal="center" vertical="center"/>
    </xf>
    <xf numFmtId="178" fontId="6" fillId="2" borderId="83" xfId="1" applyNumberFormat="1" applyFont="1" applyFill="1" applyBorder="1" applyAlignment="1">
      <alignment horizontal="center" vertical="center" shrinkToFit="1"/>
    </xf>
    <xf numFmtId="0" fontId="0" fillId="2" borderId="83" xfId="0" applyFill="1" applyBorder="1">
      <alignment vertical="center"/>
    </xf>
    <xf numFmtId="0" fontId="10" fillId="2" borderId="38" xfId="0" applyFont="1" applyFill="1" applyBorder="1" applyAlignment="1">
      <alignment horizontal="center" vertical="center" wrapText="1"/>
    </xf>
    <xf numFmtId="0" fontId="0" fillId="2" borderId="58" xfId="0" applyFill="1" applyBorder="1">
      <alignment vertical="center"/>
    </xf>
    <xf numFmtId="0" fontId="0" fillId="2" borderId="42" xfId="0" applyFill="1" applyBorder="1">
      <alignment vertical="center"/>
    </xf>
    <xf numFmtId="0" fontId="0" fillId="2" borderId="59" xfId="0" applyFill="1" applyBorder="1">
      <alignment vertical="center"/>
    </xf>
    <xf numFmtId="0" fontId="6" fillId="2" borderId="0" xfId="0" applyFont="1" applyFill="1" applyAlignment="1">
      <alignment vertical="center" wrapText="1"/>
    </xf>
    <xf numFmtId="0" fontId="27" fillId="2" borderId="0" xfId="0" applyFont="1" applyFill="1" applyAlignment="1">
      <alignment horizontal="justify" vertical="center"/>
    </xf>
    <xf numFmtId="0" fontId="0" fillId="0" borderId="0" xfId="0" applyAlignment="1">
      <alignment horizontal="center" vertical="center"/>
    </xf>
    <xf numFmtId="0" fontId="28" fillId="2" borderId="0" xfId="0" applyFont="1" applyFill="1" applyAlignment="1">
      <alignment horizontal="left" vertical="center"/>
    </xf>
    <xf numFmtId="0" fontId="6" fillId="2" borderId="1" xfId="0" applyFont="1" applyFill="1" applyBorder="1" applyAlignment="1">
      <alignment horizontal="distributed" vertical="center" indent="1"/>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vertical="center" wrapText="1"/>
    </xf>
    <xf numFmtId="178" fontId="8" fillId="3" borderId="1" xfId="0" applyNumberFormat="1" applyFont="1" applyFill="1" applyBorder="1">
      <alignment vertical="center"/>
    </xf>
    <xf numFmtId="0" fontId="6" fillId="2"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178" fontId="7" fillId="2" borderId="12" xfId="0" applyNumberFormat="1" applyFont="1" applyFill="1" applyBorder="1">
      <alignment vertical="center"/>
    </xf>
    <xf numFmtId="178" fontId="7" fillId="2" borderId="1" xfId="0" applyNumberFormat="1" applyFont="1" applyFill="1" applyBorder="1">
      <alignment vertical="center"/>
    </xf>
    <xf numFmtId="179" fontId="6" fillId="2" borderId="2" xfId="0" applyNumberFormat="1" applyFont="1" applyFill="1" applyBorder="1" applyAlignment="1">
      <alignment horizontal="left" vertical="center" indent="1"/>
    </xf>
    <xf numFmtId="179" fontId="6" fillId="2" borderId="31" xfId="0" applyNumberFormat="1" applyFont="1" applyFill="1" applyBorder="1" applyAlignment="1">
      <alignment horizontal="left" vertical="center" indent="1"/>
    </xf>
    <xf numFmtId="0" fontId="6" fillId="2" borderId="12" xfId="0" applyFont="1" applyFill="1" applyBorder="1" applyAlignment="1">
      <alignment horizontal="distributed" vertical="center" indent="1"/>
    </xf>
    <xf numFmtId="0" fontId="6" fillId="2" borderId="7" xfId="0" applyFont="1" applyFill="1" applyBorder="1" applyAlignment="1">
      <alignment horizontal="distributed" vertical="center" indent="1"/>
    </xf>
    <xf numFmtId="178" fontId="8" fillId="3" borderId="12" xfId="0" applyNumberFormat="1" applyFont="1" applyFill="1" applyBorder="1">
      <alignment vertical="center"/>
    </xf>
    <xf numFmtId="178" fontId="8" fillId="3" borderId="7" xfId="0" applyNumberFormat="1" applyFont="1" applyFill="1" applyBorder="1">
      <alignment vertical="center"/>
    </xf>
    <xf numFmtId="179" fontId="6" fillId="2" borderId="4" xfId="0" applyNumberFormat="1" applyFont="1" applyFill="1" applyBorder="1" applyAlignment="1">
      <alignment horizontal="left" vertical="center" indent="1"/>
    </xf>
    <xf numFmtId="179" fontId="6" fillId="2" borderId="11" xfId="0" applyNumberFormat="1" applyFont="1" applyFill="1" applyBorder="1" applyAlignment="1">
      <alignment horizontal="left" vertical="center" indent="1"/>
    </xf>
    <xf numFmtId="179" fontId="6" fillId="2" borderId="8" xfId="0" applyNumberFormat="1" applyFont="1" applyFill="1" applyBorder="1" applyAlignment="1">
      <alignment horizontal="left" vertical="center" indent="1"/>
    </xf>
    <xf numFmtId="179" fontId="6" fillId="2" borderId="23" xfId="0" applyNumberFormat="1" applyFont="1" applyFill="1" applyBorder="1" applyAlignment="1">
      <alignment horizontal="left" vertical="center" indent="1"/>
    </xf>
    <xf numFmtId="0" fontId="6" fillId="2" borderId="41" xfId="0" applyFont="1" applyFill="1" applyBorder="1">
      <alignment vertical="center"/>
    </xf>
    <xf numFmtId="0" fontId="0" fillId="2" borderId="0" xfId="0" applyFill="1" applyAlignment="1">
      <alignment vertical="center" wrapText="1"/>
    </xf>
    <xf numFmtId="0" fontId="10" fillId="2" borderId="87" xfId="0" applyFont="1" applyFill="1" applyBorder="1" applyAlignment="1">
      <alignment horizontal="distributed" vertical="center" wrapText="1"/>
    </xf>
    <xf numFmtId="0" fontId="10" fillId="2" borderId="90"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5" borderId="93" xfId="0" applyFont="1" applyFill="1" applyBorder="1">
      <alignment vertical="center"/>
    </xf>
    <xf numFmtId="0" fontId="10" fillId="2" borderId="94" xfId="0" applyFont="1" applyFill="1" applyBorder="1" applyAlignment="1">
      <alignment horizontal="center" vertical="center" wrapText="1"/>
    </xf>
    <xf numFmtId="0" fontId="10" fillId="5" borderId="95" xfId="0" applyFont="1" applyFill="1" applyBorder="1">
      <alignment vertical="center"/>
    </xf>
    <xf numFmtId="0" fontId="10" fillId="2" borderId="96" xfId="0" applyFont="1" applyFill="1" applyBorder="1" applyAlignment="1">
      <alignment horizontal="center" vertical="center" wrapText="1"/>
    </xf>
    <xf numFmtId="0" fontId="0" fillId="2" borderId="1" xfId="0" applyFill="1" applyBorder="1">
      <alignment vertical="center"/>
    </xf>
    <xf numFmtId="38" fontId="10" fillId="2" borderId="1" xfId="1" applyFont="1" applyFill="1" applyBorder="1" applyAlignment="1">
      <alignment horizontal="left" vertical="center"/>
    </xf>
    <xf numFmtId="38" fontId="10" fillId="2" borderId="0" xfId="1" applyFont="1" applyFill="1">
      <alignment vertical="center"/>
    </xf>
    <xf numFmtId="0" fontId="30" fillId="2" borderId="10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101"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104" xfId="0" applyFont="1" applyFill="1" applyBorder="1" applyAlignment="1">
      <alignment horizontal="center" vertical="center"/>
    </xf>
    <xf numFmtId="0" fontId="10" fillId="2" borderId="6" xfId="0" applyFont="1" applyFill="1" applyBorder="1" applyAlignment="1">
      <alignment horizontal="center" vertical="center"/>
    </xf>
    <xf numFmtId="0" fontId="30" fillId="2" borderId="46" xfId="0" applyFont="1" applyFill="1" applyBorder="1" applyAlignment="1">
      <alignment horizontal="center" vertical="center" wrapText="1"/>
    </xf>
    <xf numFmtId="0" fontId="10" fillId="2" borderId="7" xfId="0" applyFont="1" applyFill="1" applyBorder="1" applyAlignment="1">
      <alignment horizontal="center" vertical="center" wrapText="1"/>
    </xf>
    <xf numFmtId="38" fontId="10" fillId="2" borderId="0" xfId="1" applyFont="1" applyFill="1" applyAlignment="1">
      <alignment vertical="center" wrapText="1"/>
    </xf>
    <xf numFmtId="0" fontId="30" fillId="2" borderId="100" xfId="0" applyFont="1" applyFill="1" applyBorder="1" applyAlignment="1">
      <alignment horizontal="center" vertical="center"/>
    </xf>
    <xf numFmtId="178" fontId="10" fillId="2" borderId="6" xfId="0" applyNumberFormat="1" applyFont="1" applyFill="1" applyBorder="1" applyAlignment="1">
      <alignment horizontal="center" vertical="center" wrapText="1"/>
    </xf>
    <xf numFmtId="186" fontId="10" fillId="3" borderId="12" xfId="0" applyNumberFormat="1" applyFont="1" applyFill="1" applyBorder="1">
      <alignment vertical="center"/>
    </xf>
    <xf numFmtId="186" fontId="10" fillId="3" borderId="54" xfId="0" applyNumberFormat="1" applyFont="1" applyFill="1" applyBorder="1">
      <alignment vertical="center"/>
    </xf>
    <xf numFmtId="186" fontId="10" fillId="3" borderId="101" xfId="0" applyNumberFormat="1" applyFont="1" applyFill="1" applyBorder="1">
      <alignment vertical="center"/>
    </xf>
    <xf numFmtId="186" fontId="10" fillId="3" borderId="109" xfId="0" applyNumberFormat="1" applyFont="1" applyFill="1" applyBorder="1">
      <alignment vertical="center"/>
    </xf>
    <xf numFmtId="186" fontId="10" fillId="3" borderId="102" xfId="0" applyNumberFormat="1" applyFont="1" applyFill="1" applyBorder="1">
      <alignment vertical="center"/>
    </xf>
    <xf numFmtId="186" fontId="10" fillId="3" borderId="104" xfId="0" applyNumberFormat="1" applyFont="1" applyFill="1" applyBorder="1">
      <alignment vertical="center"/>
    </xf>
    <xf numFmtId="186" fontId="10" fillId="3" borderId="100" xfId="0" applyNumberFormat="1" applyFont="1" applyFill="1" applyBorder="1">
      <alignment vertical="center"/>
    </xf>
    <xf numFmtId="186" fontId="10" fillId="2" borderId="54" xfId="0" applyNumberFormat="1" applyFont="1" applyFill="1" applyBorder="1">
      <alignment vertical="center"/>
    </xf>
    <xf numFmtId="186" fontId="10" fillId="3" borderId="110" xfId="0" applyNumberFormat="1" applyFont="1" applyFill="1" applyBorder="1">
      <alignment vertical="center"/>
    </xf>
    <xf numFmtId="186" fontId="32" fillId="2" borderId="111" xfId="0" applyNumberFormat="1" applyFont="1" applyFill="1" applyBorder="1">
      <alignment vertical="center"/>
    </xf>
    <xf numFmtId="178" fontId="0" fillId="2" borderId="0" xfId="0" applyNumberFormat="1" applyFill="1">
      <alignment vertical="center"/>
    </xf>
    <xf numFmtId="186" fontId="10" fillId="2" borderId="112" xfId="0" applyNumberFormat="1" applyFont="1" applyFill="1" applyBorder="1">
      <alignment vertical="center"/>
    </xf>
    <xf numFmtId="178" fontId="10" fillId="2" borderId="1" xfId="1" applyNumberFormat="1" applyFont="1" applyFill="1" applyBorder="1" applyAlignment="1">
      <alignment horizontal="right" vertical="center"/>
    </xf>
    <xf numFmtId="186" fontId="10" fillId="3" borderId="3" xfId="0" applyNumberFormat="1" applyFont="1" applyFill="1" applyBorder="1">
      <alignment vertical="center"/>
    </xf>
    <xf numFmtId="186" fontId="10" fillId="3" borderId="113" xfId="0" applyNumberFormat="1" applyFont="1" applyFill="1" applyBorder="1">
      <alignment vertical="center"/>
    </xf>
    <xf numFmtId="186" fontId="10" fillId="3" borderId="114" xfId="0" applyNumberFormat="1" applyFont="1" applyFill="1" applyBorder="1">
      <alignment vertical="center"/>
    </xf>
    <xf numFmtId="186" fontId="10" fillId="2" borderId="111" xfId="0" applyNumberFormat="1" applyFont="1" applyFill="1" applyBorder="1">
      <alignment vertical="center"/>
    </xf>
    <xf numFmtId="178" fontId="10" fillId="2" borderId="1" xfId="0" applyNumberFormat="1" applyFont="1" applyFill="1" applyBorder="1" applyAlignment="1">
      <alignment horizontal="center" vertical="center"/>
    </xf>
    <xf numFmtId="0" fontId="30" fillId="2" borderId="29" xfId="0" applyFont="1" applyFill="1" applyBorder="1" applyAlignment="1">
      <alignment horizontal="center" vertical="center"/>
    </xf>
    <xf numFmtId="178" fontId="10" fillId="2" borderId="5" xfId="0" applyNumberFormat="1" applyFont="1" applyFill="1" applyBorder="1" applyAlignment="1">
      <alignment horizontal="center" vertical="center"/>
    </xf>
    <xf numFmtId="184" fontId="33" fillId="3" borderId="4" xfId="0" applyNumberFormat="1" applyFont="1" applyFill="1" applyBorder="1">
      <alignment vertical="center"/>
    </xf>
    <xf numFmtId="184" fontId="33" fillId="3" borderId="9" xfId="0" applyNumberFormat="1" applyFont="1" applyFill="1" applyBorder="1">
      <alignment vertical="center"/>
    </xf>
    <xf numFmtId="184" fontId="33" fillId="3" borderId="14" xfId="0" applyNumberFormat="1" applyFont="1" applyFill="1" applyBorder="1">
      <alignment vertical="center"/>
    </xf>
    <xf numFmtId="184" fontId="33" fillId="3" borderId="31" xfId="0" applyNumberFormat="1" applyFont="1" applyFill="1" applyBorder="1">
      <alignment vertical="center"/>
    </xf>
    <xf numFmtId="184" fontId="33" fillId="3" borderId="13" xfId="0" applyNumberFormat="1" applyFont="1" applyFill="1" applyBorder="1">
      <alignment vertical="center"/>
    </xf>
    <xf numFmtId="184" fontId="33" fillId="3" borderId="103" xfId="0" applyNumberFormat="1" applyFont="1" applyFill="1" applyBorder="1">
      <alignment vertical="center"/>
    </xf>
    <xf numFmtId="184" fontId="33" fillId="3" borderId="115" xfId="0" applyNumberFormat="1" applyFont="1" applyFill="1" applyBorder="1">
      <alignment vertical="center"/>
    </xf>
    <xf numFmtId="184" fontId="22" fillId="3" borderId="103" xfId="0" applyNumberFormat="1" applyFont="1" applyFill="1" applyBorder="1">
      <alignment vertical="center"/>
    </xf>
    <xf numFmtId="186" fontId="10" fillId="3" borderId="29" xfId="0" applyNumberFormat="1" applyFont="1" applyFill="1" applyBorder="1">
      <alignment vertical="center"/>
    </xf>
    <xf numFmtId="186" fontId="10" fillId="3" borderId="14" xfId="0" applyNumberFormat="1" applyFont="1" applyFill="1" applyBorder="1">
      <alignment vertical="center"/>
    </xf>
    <xf numFmtId="186" fontId="10" fillId="3" borderId="51" xfId="0" applyNumberFormat="1" applyFont="1" applyFill="1" applyBorder="1">
      <alignment vertical="center"/>
    </xf>
    <xf numFmtId="186" fontId="10" fillId="2" borderId="3" xfId="0" applyNumberFormat="1" applyFont="1" applyFill="1" applyBorder="1">
      <alignment vertical="center"/>
    </xf>
    <xf numFmtId="38" fontId="10" fillId="2" borderId="2" xfId="1" applyFont="1" applyFill="1" applyBorder="1" applyAlignment="1">
      <alignment horizontal="right" vertical="center"/>
    </xf>
    <xf numFmtId="0" fontId="30" fillId="2" borderId="116" xfId="0" applyFont="1" applyFill="1" applyBorder="1" applyAlignment="1">
      <alignment horizontal="center" vertical="center" wrapText="1"/>
    </xf>
    <xf numFmtId="0" fontId="10" fillId="2" borderId="117" xfId="0" applyFont="1" applyFill="1" applyBorder="1" applyAlignment="1">
      <alignment horizontal="center" vertical="center" wrapText="1"/>
    </xf>
    <xf numFmtId="178" fontId="10" fillId="2" borderId="117" xfId="0" applyNumberFormat="1" applyFont="1" applyFill="1" applyBorder="1" applyAlignment="1">
      <alignment horizontal="center" vertical="center" wrapText="1"/>
    </xf>
    <xf numFmtId="186" fontId="10" fillId="3" borderId="118" xfId="0" applyNumberFormat="1" applyFont="1" applyFill="1" applyBorder="1">
      <alignment vertical="center"/>
    </xf>
    <xf numFmtId="186" fontId="10" fillId="3" borderId="119" xfId="0" applyNumberFormat="1" applyFont="1" applyFill="1" applyBorder="1">
      <alignment vertical="center"/>
    </xf>
    <xf numFmtId="186" fontId="10" fillId="3" borderId="120" xfId="0" applyNumberFormat="1" applyFont="1" applyFill="1" applyBorder="1">
      <alignment vertical="center"/>
    </xf>
    <xf numFmtId="186" fontId="10" fillId="3" borderId="121" xfId="0" applyNumberFormat="1" applyFont="1" applyFill="1" applyBorder="1">
      <alignment vertical="center"/>
    </xf>
    <xf numFmtId="186" fontId="10" fillId="3" borderId="122" xfId="0" applyNumberFormat="1" applyFont="1" applyFill="1" applyBorder="1">
      <alignment vertical="center"/>
    </xf>
    <xf numFmtId="186" fontId="10" fillId="3" borderId="123" xfId="0" applyNumberFormat="1" applyFont="1" applyFill="1" applyBorder="1">
      <alignment vertical="center"/>
    </xf>
    <xf numFmtId="186" fontId="10" fillId="3" borderId="124" xfId="0" applyNumberFormat="1" applyFont="1" applyFill="1" applyBorder="1">
      <alignment vertical="center"/>
    </xf>
    <xf numFmtId="186" fontId="10" fillId="3" borderId="116" xfId="0" applyNumberFormat="1" applyFont="1" applyFill="1" applyBorder="1">
      <alignment vertical="center"/>
    </xf>
    <xf numFmtId="186" fontId="10" fillId="3" borderId="125" xfId="0" applyNumberFormat="1" applyFont="1" applyFill="1" applyBorder="1">
      <alignment vertical="center"/>
    </xf>
    <xf numFmtId="186" fontId="10" fillId="2" borderId="1" xfId="0" applyNumberFormat="1" applyFont="1" applyFill="1" applyBorder="1">
      <alignment vertical="center"/>
    </xf>
    <xf numFmtId="178" fontId="10" fillId="2" borderId="3" xfId="1" applyNumberFormat="1" applyFont="1" applyFill="1" applyBorder="1" applyAlignment="1">
      <alignment horizontal="right" vertical="center"/>
    </xf>
    <xf numFmtId="178" fontId="10" fillId="2" borderId="38" xfId="0" applyNumberFormat="1" applyFont="1" applyFill="1" applyBorder="1" applyAlignment="1">
      <alignment horizontal="center" vertical="center" wrapText="1"/>
    </xf>
    <xf numFmtId="186" fontId="10" fillId="3" borderId="25" xfId="0" applyNumberFormat="1" applyFont="1" applyFill="1" applyBorder="1">
      <alignment vertical="center"/>
    </xf>
    <xf numFmtId="186" fontId="10" fillId="3" borderId="39" xfId="0" applyNumberFormat="1" applyFont="1" applyFill="1" applyBorder="1">
      <alignment vertical="center"/>
    </xf>
    <xf numFmtId="186" fontId="10" fillId="3" borderId="108" xfId="0" applyNumberFormat="1" applyFont="1" applyFill="1" applyBorder="1">
      <alignment vertical="center"/>
    </xf>
    <xf numFmtId="186" fontId="10" fillId="3" borderId="46" xfId="0" applyNumberFormat="1" applyFont="1" applyFill="1" applyBorder="1">
      <alignment vertical="center"/>
    </xf>
    <xf numFmtId="178" fontId="22" fillId="3" borderId="39" xfId="0" applyNumberFormat="1" applyFont="1" applyFill="1" applyBorder="1">
      <alignment vertical="center"/>
    </xf>
    <xf numFmtId="186" fontId="10" fillId="3" borderId="44" xfId="0" applyNumberFormat="1" applyFont="1" applyFill="1" applyBorder="1">
      <alignment vertical="center"/>
    </xf>
    <xf numFmtId="178" fontId="0" fillId="2" borderId="1" xfId="0" applyNumberFormat="1" applyFill="1" applyBorder="1">
      <alignment vertical="center"/>
    </xf>
    <xf numFmtId="186" fontId="10" fillId="2" borderId="1" xfId="0" applyNumberFormat="1" applyFont="1" applyFill="1" applyBorder="1" applyAlignment="1">
      <alignment horizontal="left" vertical="center"/>
    </xf>
    <xf numFmtId="186" fontId="10" fillId="2" borderId="12" xfId="0" applyNumberFormat="1" applyFont="1" applyFill="1" applyBorder="1">
      <alignment vertical="center"/>
    </xf>
    <xf numFmtId="186" fontId="10" fillId="2" borderId="101" xfId="0" applyNumberFormat="1" applyFont="1" applyFill="1" applyBorder="1">
      <alignment vertical="center"/>
    </xf>
    <xf numFmtId="186" fontId="10" fillId="2" borderId="102" xfId="0" applyNumberFormat="1" applyFont="1" applyFill="1" applyBorder="1">
      <alignment vertical="center"/>
    </xf>
    <xf numFmtId="186" fontId="10" fillId="2" borderId="126" xfId="0" applyNumberFormat="1" applyFont="1" applyFill="1" applyBorder="1">
      <alignment vertical="center"/>
    </xf>
    <xf numFmtId="186" fontId="10" fillId="2" borderId="104" xfId="0" applyNumberFormat="1" applyFont="1" applyFill="1" applyBorder="1">
      <alignment vertical="center"/>
    </xf>
    <xf numFmtId="186" fontId="10" fillId="2" borderId="127" xfId="0" applyNumberFormat="1" applyFont="1" applyFill="1" applyBorder="1">
      <alignment vertical="center"/>
    </xf>
    <xf numFmtId="186" fontId="10" fillId="2" borderId="128" xfId="0" applyNumberFormat="1" applyFont="1" applyFill="1" applyBorder="1">
      <alignment vertical="center"/>
    </xf>
    <xf numFmtId="186" fontId="22" fillId="2" borderId="54" xfId="0" applyNumberFormat="1" applyFont="1" applyFill="1" applyBorder="1">
      <alignment vertical="center"/>
    </xf>
    <xf numFmtId="186" fontId="10" fillId="2" borderId="129" xfId="0" applyNumberFormat="1" applyFont="1" applyFill="1" applyBorder="1">
      <alignment vertical="center"/>
    </xf>
    <xf numFmtId="186" fontId="10" fillId="2" borderId="130" xfId="0" applyNumberFormat="1" applyFont="1" applyFill="1" applyBorder="1">
      <alignment vertical="center"/>
    </xf>
    <xf numFmtId="178" fontId="0" fillId="2" borderId="0" xfId="0" applyNumberFormat="1" applyFill="1" applyAlignment="1">
      <alignment horizontal="left" vertical="center"/>
    </xf>
    <xf numFmtId="0" fontId="34" fillId="2" borderId="0" xfId="0" applyFont="1" applyFill="1" applyAlignment="1">
      <alignment horizontal="left" vertical="center" wrapText="1"/>
    </xf>
    <xf numFmtId="186" fontId="10" fillId="2" borderId="4" xfId="0" applyNumberFormat="1" applyFont="1" applyFill="1" applyBorder="1">
      <alignment vertical="center"/>
    </xf>
    <xf numFmtId="186" fontId="10" fillId="2" borderId="14" xfId="0" applyNumberFormat="1" applyFont="1" applyFill="1" applyBorder="1">
      <alignment vertical="center"/>
    </xf>
    <xf numFmtId="186" fontId="10" fillId="2" borderId="2" xfId="0" applyNumberFormat="1" applyFont="1" applyFill="1" applyBorder="1">
      <alignment vertical="center"/>
    </xf>
    <xf numFmtId="186" fontId="10" fillId="2" borderId="13" xfId="0" applyNumberFormat="1" applyFont="1" applyFill="1" applyBorder="1">
      <alignment vertical="center"/>
    </xf>
    <xf numFmtId="186" fontId="10" fillId="2" borderId="9" xfId="0" applyNumberFormat="1" applyFont="1" applyFill="1" applyBorder="1">
      <alignment vertical="center"/>
    </xf>
    <xf numFmtId="186" fontId="10" fillId="2" borderId="131" xfId="0" applyNumberFormat="1" applyFont="1" applyFill="1" applyBorder="1">
      <alignment vertical="center"/>
    </xf>
    <xf numFmtId="186" fontId="10" fillId="2" borderId="115" xfId="0" applyNumberFormat="1" applyFont="1" applyFill="1" applyBorder="1">
      <alignment vertical="center"/>
    </xf>
    <xf numFmtId="186" fontId="10" fillId="2" borderId="29" xfId="0" applyNumberFormat="1" applyFont="1" applyFill="1" applyBorder="1">
      <alignment vertical="center"/>
    </xf>
    <xf numFmtId="186" fontId="10" fillId="2" borderId="51" xfId="0" applyNumberFormat="1" applyFont="1" applyFill="1" applyBorder="1">
      <alignment vertical="center"/>
    </xf>
    <xf numFmtId="0" fontId="20" fillId="2" borderId="0" xfId="0" applyFont="1" applyFill="1" applyAlignment="1">
      <alignment horizontal="left" vertical="center" wrapText="1"/>
    </xf>
    <xf numFmtId="178" fontId="10" fillId="2" borderId="20" xfId="0" applyNumberFormat="1" applyFont="1" applyFill="1" applyBorder="1" applyAlignment="1">
      <alignment horizontal="center" vertical="center"/>
    </xf>
    <xf numFmtId="186" fontId="10" fillId="2" borderId="132" xfId="0" applyNumberFormat="1" applyFont="1" applyFill="1" applyBorder="1">
      <alignment vertical="center"/>
    </xf>
    <xf numFmtId="186" fontId="10" fillId="2" borderId="19" xfId="0" applyNumberFormat="1" applyFont="1" applyFill="1" applyBorder="1">
      <alignment vertical="center"/>
    </xf>
    <xf numFmtId="186" fontId="10" fillId="2" borderId="133" xfId="0" applyNumberFormat="1" applyFont="1" applyFill="1" applyBorder="1">
      <alignment vertical="center"/>
    </xf>
    <xf numFmtId="186" fontId="10" fillId="2" borderId="21" xfId="0" applyNumberFormat="1" applyFont="1" applyFill="1" applyBorder="1">
      <alignment vertical="center"/>
    </xf>
    <xf numFmtId="186" fontId="10" fillId="2" borderId="63" xfId="0" applyNumberFormat="1" applyFont="1" applyFill="1" applyBorder="1">
      <alignment vertical="center"/>
    </xf>
    <xf numFmtId="186" fontId="10" fillId="2" borderId="134" xfId="0" applyNumberFormat="1" applyFont="1" applyFill="1" applyBorder="1">
      <alignment vertical="center"/>
    </xf>
    <xf numFmtId="186" fontId="10" fillId="2" borderId="135" xfId="0" applyNumberFormat="1" applyFont="1" applyFill="1" applyBorder="1">
      <alignment vertical="center"/>
    </xf>
    <xf numFmtId="186" fontId="10" fillId="2" borderId="136" xfId="0" applyNumberFormat="1" applyFont="1" applyFill="1" applyBorder="1">
      <alignment vertical="center"/>
    </xf>
    <xf numFmtId="186" fontId="10" fillId="2" borderId="137" xfId="0" applyNumberFormat="1" applyFont="1" applyFill="1" applyBorder="1">
      <alignment vertical="center"/>
    </xf>
    <xf numFmtId="178" fontId="10" fillId="2" borderId="139" xfId="0" applyNumberFormat="1" applyFont="1" applyFill="1" applyBorder="1" applyAlignment="1">
      <alignment horizontal="center" vertical="center"/>
    </xf>
    <xf numFmtId="186" fontId="10" fillId="2" borderId="140" xfId="0" applyNumberFormat="1" applyFont="1" applyFill="1" applyBorder="1">
      <alignment vertical="center"/>
    </xf>
    <xf numFmtId="186" fontId="10" fillId="2" borderId="139" xfId="0" applyNumberFormat="1" applyFont="1" applyFill="1" applyBorder="1">
      <alignment vertical="center"/>
    </xf>
    <xf numFmtId="186" fontId="10" fillId="2" borderId="141" xfId="0" applyNumberFormat="1" applyFont="1" applyFill="1" applyBorder="1">
      <alignment vertical="center"/>
    </xf>
    <xf numFmtId="186" fontId="10" fillId="2" borderId="142" xfId="0" applyNumberFormat="1" applyFont="1" applyFill="1" applyBorder="1">
      <alignment vertical="center"/>
    </xf>
    <xf numFmtId="186" fontId="10" fillId="2" borderId="43" xfId="0" applyNumberFormat="1" applyFont="1" applyFill="1" applyBorder="1">
      <alignment vertical="center"/>
    </xf>
    <xf numFmtId="186" fontId="10" fillId="2" borderId="143" xfId="0" applyNumberFormat="1" applyFont="1" applyFill="1" applyBorder="1">
      <alignment vertical="center"/>
    </xf>
    <xf numFmtId="186" fontId="10" fillId="2" borderId="144" xfId="0" applyNumberFormat="1" applyFont="1" applyFill="1" applyBorder="1">
      <alignment vertical="center"/>
    </xf>
    <xf numFmtId="186" fontId="10" fillId="2" borderId="145" xfId="0" applyNumberFormat="1" applyFont="1" applyFill="1" applyBorder="1">
      <alignment vertical="center"/>
    </xf>
    <xf numFmtId="186" fontId="10" fillId="2" borderId="139" xfId="0" applyNumberFormat="1" applyFont="1" applyFill="1" applyBorder="1" applyAlignment="1">
      <alignment horizontal="left" vertical="center"/>
    </xf>
    <xf numFmtId="186" fontId="10" fillId="2" borderId="146" xfId="0" applyNumberFormat="1" applyFont="1" applyFill="1" applyBorder="1">
      <alignment vertical="center"/>
    </xf>
    <xf numFmtId="0" fontId="35" fillId="2" borderId="0" xfId="0" applyFont="1" applyFill="1" applyAlignment="1">
      <alignment horizontal="left" vertical="center" wrapText="1"/>
    </xf>
    <xf numFmtId="178" fontId="10" fillId="2" borderId="38" xfId="0" applyNumberFormat="1" applyFont="1" applyFill="1" applyBorder="1" applyAlignment="1">
      <alignment horizontal="center" vertical="center"/>
    </xf>
    <xf numFmtId="186" fontId="10" fillId="2" borderId="24" xfId="0" applyNumberFormat="1" applyFont="1" applyFill="1" applyBorder="1">
      <alignment vertical="center"/>
    </xf>
    <xf numFmtId="186" fontId="10" fillId="2" borderId="39" xfId="0" applyNumberFormat="1" applyFont="1" applyFill="1" applyBorder="1">
      <alignment vertical="center"/>
    </xf>
    <xf numFmtId="186" fontId="10" fillId="2" borderId="40" xfId="0" applyNumberFormat="1" applyFont="1" applyFill="1" applyBorder="1">
      <alignment vertical="center"/>
    </xf>
    <xf numFmtId="186" fontId="10" fillId="2" borderId="25" xfId="0" applyNumberFormat="1" applyFont="1" applyFill="1" applyBorder="1">
      <alignment vertical="center"/>
    </xf>
    <xf numFmtId="186" fontId="10" fillId="2" borderId="113" xfId="0" applyNumberFormat="1" applyFont="1" applyFill="1" applyBorder="1">
      <alignment vertical="center"/>
    </xf>
    <xf numFmtId="186" fontId="10" fillId="2" borderId="108" xfId="0" applyNumberFormat="1" applyFont="1" applyFill="1" applyBorder="1">
      <alignment vertical="center"/>
    </xf>
    <xf numFmtId="186" fontId="10" fillId="2" borderId="46" xfId="0" applyNumberFormat="1" applyFont="1" applyFill="1" applyBorder="1">
      <alignment vertical="center"/>
    </xf>
    <xf numFmtId="186" fontId="10" fillId="2" borderId="44" xfId="0" applyNumberFormat="1" applyFont="1" applyFill="1" applyBorder="1">
      <alignment vertical="center"/>
    </xf>
    <xf numFmtId="0" fontId="10" fillId="2" borderId="148" xfId="0" applyFont="1" applyFill="1" applyBorder="1" applyAlignment="1">
      <alignment horizontal="center" vertical="center" wrapText="1"/>
    </xf>
    <xf numFmtId="0" fontId="10" fillId="2" borderId="5" xfId="0" applyFont="1" applyFill="1" applyBorder="1" applyAlignment="1">
      <alignment vertical="center" wrapText="1"/>
    </xf>
    <xf numFmtId="186" fontId="10" fillId="2" borderId="149" xfId="0" applyNumberFormat="1" applyFont="1" applyFill="1" applyBorder="1" applyAlignment="1">
      <alignment horizontal="center" vertical="center"/>
    </xf>
    <xf numFmtId="186" fontId="10" fillId="2" borderId="71" xfId="0" applyNumberFormat="1" applyFont="1" applyFill="1" applyBorder="1" applyAlignment="1">
      <alignment horizontal="center" vertical="center"/>
    </xf>
    <xf numFmtId="186" fontId="10" fillId="2" borderId="150" xfId="0" applyNumberFormat="1" applyFont="1" applyFill="1" applyBorder="1" applyAlignment="1">
      <alignment horizontal="center" vertical="center"/>
    </xf>
    <xf numFmtId="186" fontId="10" fillId="2" borderId="151" xfId="0" applyNumberFormat="1" applyFont="1" applyFill="1" applyBorder="1" applyAlignment="1">
      <alignment horizontal="center" vertical="center"/>
    </xf>
    <xf numFmtId="186" fontId="10" fillId="2" borderId="152" xfId="0" applyNumberFormat="1" applyFont="1" applyFill="1" applyBorder="1" applyAlignment="1">
      <alignment horizontal="center" vertical="center"/>
    </xf>
    <xf numFmtId="186" fontId="10" fillId="2" borderId="153" xfId="0" applyNumberFormat="1" applyFont="1" applyFill="1" applyBorder="1" applyAlignment="1">
      <alignment horizontal="center" vertical="center"/>
    </xf>
    <xf numFmtId="186" fontId="10" fillId="2" borderId="0" xfId="0" applyNumberFormat="1" applyFont="1" applyFill="1" applyBorder="1" applyAlignment="1">
      <alignment horizontal="center" vertical="center"/>
    </xf>
    <xf numFmtId="186" fontId="10" fillId="2" borderId="34" xfId="0" applyNumberFormat="1" applyFont="1" applyFill="1" applyBorder="1" applyAlignment="1">
      <alignment horizontal="center" vertical="center"/>
    </xf>
    <xf numFmtId="186" fontId="10" fillId="2" borderId="32" xfId="0" applyNumberFormat="1" applyFont="1" applyFill="1" applyBorder="1" applyAlignment="1">
      <alignment horizontal="center" vertical="center"/>
    </xf>
    <xf numFmtId="186" fontId="10" fillId="2" borderId="103" xfId="0" applyNumberFormat="1" applyFont="1" applyFill="1" applyBorder="1" applyAlignment="1">
      <alignment horizontal="center" vertical="center"/>
    </xf>
    <xf numFmtId="186" fontId="10" fillId="2" borderId="105" xfId="0" applyNumberFormat="1" applyFont="1" applyFill="1" applyBorder="1" applyAlignment="1">
      <alignment horizontal="center" vertical="center"/>
    </xf>
    <xf numFmtId="186" fontId="10" fillId="2" borderId="33" xfId="0" applyNumberFormat="1" applyFont="1" applyFill="1" applyBorder="1" applyAlignment="1">
      <alignment horizontal="center" vertical="center"/>
    </xf>
    <xf numFmtId="186" fontId="10" fillId="2" borderId="154" xfId="0" applyNumberFormat="1" applyFont="1" applyFill="1" applyBorder="1" applyAlignment="1">
      <alignment horizontal="center" vertical="center"/>
    </xf>
    <xf numFmtId="186" fontId="10" fillId="2" borderId="22" xfId="0" applyNumberFormat="1" applyFont="1" applyFill="1" applyBorder="1" applyAlignment="1">
      <alignment horizontal="center" vertical="center"/>
    </xf>
    <xf numFmtId="186" fontId="10" fillId="2" borderId="9" xfId="0" applyNumberFormat="1" applyFont="1" applyFill="1" applyBorder="1" applyAlignment="1">
      <alignment horizontal="center" vertical="center"/>
    </xf>
    <xf numFmtId="186" fontId="10" fillId="2" borderId="10" xfId="0" applyNumberFormat="1" applyFont="1" applyFill="1" applyBorder="1" applyAlignment="1">
      <alignment horizontal="center" vertical="center"/>
    </xf>
    <xf numFmtId="186" fontId="10" fillId="2" borderId="36" xfId="0" applyNumberFormat="1" applyFont="1" applyFill="1" applyBorder="1" applyAlignment="1">
      <alignment horizontal="center" vertical="center"/>
    </xf>
    <xf numFmtId="186" fontId="10" fillId="2" borderId="62" xfId="0" applyNumberFormat="1" applyFont="1" applyFill="1" applyBorder="1" applyAlignment="1">
      <alignment horizontal="center" vertical="center"/>
    </xf>
    <xf numFmtId="178" fontId="0" fillId="2" borderId="0" xfId="0" applyNumberFormat="1" applyFill="1" applyAlignment="1">
      <alignment horizontal="center" vertical="center"/>
    </xf>
    <xf numFmtId="0" fontId="26" fillId="2" borderId="0" xfId="0" applyFont="1" applyFill="1" applyAlignment="1">
      <alignment horizontal="center" vertical="center"/>
    </xf>
    <xf numFmtId="0" fontId="10" fillId="2" borderId="76" xfId="0" applyFont="1" applyFill="1" applyBorder="1" applyAlignment="1">
      <alignment horizontal="center" vertical="center" wrapText="1"/>
    </xf>
    <xf numFmtId="186" fontId="10" fillId="2" borderId="155" xfId="0" applyNumberFormat="1" applyFont="1" applyFill="1" applyBorder="1">
      <alignment vertical="center"/>
    </xf>
    <xf numFmtId="186" fontId="10" fillId="2" borderId="156" xfId="0" applyNumberFormat="1" applyFont="1" applyFill="1" applyBorder="1">
      <alignment vertical="center"/>
    </xf>
    <xf numFmtId="186" fontId="10" fillId="2" borderId="157" xfId="0" applyNumberFormat="1" applyFont="1" applyFill="1" applyBorder="1">
      <alignment vertical="center"/>
    </xf>
    <xf numFmtId="186" fontId="10" fillId="2" borderId="75" xfId="0" applyNumberFormat="1" applyFont="1" applyFill="1" applyBorder="1">
      <alignment vertical="center"/>
    </xf>
    <xf numFmtId="186" fontId="10" fillId="2" borderId="158" xfId="0" applyNumberFormat="1" applyFont="1" applyFill="1" applyBorder="1">
      <alignment vertical="center"/>
    </xf>
    <xf numFmtId="186" fontId="10" fillId="2" borderId="159" xfId="0" applyNumberFormat="1" applyFont="1" applyFill="1" applyBorder="1">
      <alignment vertical="center"/>
    </xf>
    <xf numFmtId="186" fontId="10" fillId="2" borderId="160" xfId="0" applyNumberFormat="1" applyFont="1" applyFill="1" applyBorder="1">
      <alignment vertical="center"/>
    </xf>
    <xf numFmtId="186" fontId="10" fillId="3" borderId="76" xfId="0" applyNumberFormat="1" applyFont="1" applyFill="1" applyBorder="1">
      <alignment vertical="center"/>
    </xf>
    <xf numFmtId="186" fontId="10" fillId="3" borderId="78" xfId="0" applyNumberFormat="1" applyFont="1" applyFill="1" applyBorder="1">
      <alignment vertical="center"/>
    </xf>
    <xf numFmtId="186" fontId="10" fillId="3" borderId="75" xfId="0" applyNumberFormat="1" applyFont="1" applyFill="1" applyBorder="1">
      <alignment vertical="center"/>
    </xf>
    <xf numFmtId="186" fontId="10" fillId="3" borderId="64" xfId="0" applyNumberFormat="1" applyFont="1" applyFill="1" applyBorder="1">
      <alignment vertical="center"/>
    </xf>
    <xf numFmtId="186" fontId="10" fillId="3" borderId="161" xfId="0" applyNumberFormat="1" applyFont="1" applyFill="1" applyBorder="1">
      <alignment vertical="center"/>
    </xf>
    <xf numFmtId="186" fontId="10" fillId="3" borderId="162" xfId="0" applyNumberFormat="1" applyFont="1" applyFill="1" applyBorder="1">
      <alignment vertical="center"/>
    </xf>
    <xf numFmtId="186" fontId="10" fillId="3" borderId="163" xfId="0" applyNumberFormat="1" applyFont="1" applyFill="1" applyBorder="1">
      <alignment vertical="center"/>
    </xf>
    <xf numFmtId="186" fontId="10" fillId="2" borderId="164" xfId="0" applyNumberFormat="1" applyFont="1" applyFill="1" applyBorder="1">
      <alignment vertical="center"/>
    </xf>
    <xf numFmtId="186" fontId="10" fillId="2" borderId="77" xfId="0" applyNumberFormat="1" applyFont="1" applyFill="1" applyBorder="1">
      <alignment vertical="center"/>
    </xf>
    <xf numFmtId="186" fontId="10" fillId="2" borderId="64" xfId="0" applyNumberFormat="1" applyFont="1" applyFill="1" applyBorder="1">
      <alignment vertical="center"/>
    </xf>
    <xf numFmtId="186" fontId="10" fillId="2" borderId="73" xfId="0" applyNumberFormat="1" applyFont="1" applyFill="1" applyBorder="1">
      <alignment vertical="center"/>
    </xf>
    <xf numFmtId="186" fontId="10" fillId="3" borderId="165" xfId="0" applyNumberFormat="1" applyFont="1" applyFill="1" applyBorder="1" applyAlignment="1">
      <alignment horizontal="right" vertical="center"/>
    </xf>
    <xf numFmtId="186" fontId="10" fillId="3" borderId="78" xfId="0" applyNumberFormat="1" applyFont="1" applyFill="1" applyBorder="1" applyAlignment="1">
      <alignment horizontal="right" vertical="center"/>
    </xf>
    <xf numFmtId="186" fontId="10" fillId="3" borderId="166" xfId="0" applyNumberFormat="1" applyFont="1" applyFill="1" applyBorder="1" applyAlignment="1">
      <alignment horizontal="right" vertical="center"/>
    </xf>
    <xf numFmtId="186" fontId="10" fillId="2" borderId="75" xfId="0" applyNumberFormat="1" applyFont="1" applyFill="1" applyBorder="1" applyAlignment="1">
      <alignment horizontal="right" vertical="center"/>
    </xf>
    <xf numFmtId="178" fontId="10" fillId="2" borderId="4" xfId="0" applyNumberFormat="1" applyFont="1" applyFill="1" applyBorder="1" applyAlignment="1">
      <alignment vertical="center" wrapText="1"/>
    </xf>
    <xf numFmtId="178" fontId="10" fillId="2" borderId="9" xfId="0" applyNumberFormat="1" applyFont="1" applyFill="1" applyBorder="1" applyAlignment="1">
      <alignment vertical="center" wrapText="1"/>
    </xf>
    <xf numFmtId="178" fontId="10" fillId="2" borderId="14" xfId="0" applyNumberFormat="1" applyFont="1" applyFill="1" applyBorder="1" applyAlignment="1">
      <alignment vertical="center" wrapText="1"/>
    </xf>
    <xf numFmtId="178" fontId="10" fillId="2" borderId="2" xfId="0" applyNumberFormat="1" applyFont="1" applyFill="1" applyBorder="1" applyAlignment="1">
      <alignment horizontal="left" vertical="center" wrapText="1"/>
    </xf>
    <xf numFmtId="178" fontId="10" fillId="2" borderId="13" xfId="0" applyNumberFormat="1" applyFont="1" applyFill="1" applyBorder="1" applyAlignment="1">
      <alignment vertical="center" wrapText="1"/>
    </xf>
    <xf numFmtId="178" fontId="10" fillId="2" borderId="13" xfId="0" applyNumberFormat="1" applyFont="1" applyFill="1" applyBorder="1" applyAlignment="1">
      <alignment horizontal="left" vertical="center" wrapText="1"/>
    </xf>
    <xf numFmtId="178" fontId="10" fillId="2" borderId="2" xfId="0" applyNumberFormat="1" applyFont="1" applyFill="1" applyBorder="1" applyAlignment="1">
      <alignment vertical="center" wrapText="1"/>
    </xf>
    <xf numFmtId="178" fontId="10" fillId="2" borderId="9" xfId="0" applyNumberFormat="1" applyFont="1" applyFill="1" applyBorder="1" applyAlignment="1">
      <alignment horizontal="left" vertical="center" wrapText="1"/>
    </xf>
    <xf numFmtId="178" fontId="10" fillId="2" borderId="14" xfId="0" applyNumberFormat="1" applyFont="1" applyFill="1" applyBorder="1" applyAlignment="1">
      <alignment horizontal="left" vertical="center" wrapText="1"/>
    </xf>
    <xf numFmtId="178" fontId="10" fillId="2" borderId="131" xfId="0" applyNumberFormat="1" applyFont="1" applyFill="1" applyBorder="1" applyAlignment="1">
      <alignment horizontal="left" vertical="center" wrapText="1"/>
    </xf>
    <xf numFmtId="178" fontId="10" fillId="2" borderId="115" xfId="0" applyNumberFormat="1" applyFont="1" applyFill="1" applyBorder="1" applyAlignment="1">
      <alignment vertical="center" wrapText="1"/>
    </xf>
    <xf numFmtId="178" fontId="10" fillId="2" borderId="115" xfId="0" applyNumberFormat="1" applyFont="1" applyFill="1" applyBorder="1" applyAlignment="1">
      <alignment horizontal="left" vertical="center" wrapText="1"/>
    </xf>
    <xf numFmtId="178" fontId="10" fillId="2" borderId="22" xfId="0" applyNumberFormat="1" applyFont="1" applyFill="1" applyBorder="1" applyAlignment="1">
      <alignment vertical="center" wrapText="1"/>
    </xf>
    <xf numFmtId="178" fontId="10" fillId="2" borderId="13" xfId="0" applyNumberFormat="1" applyFont="1" applyFill="1" applyBorder="1" applyAlignment="1">
      <alignment horizontal="center" vertical="center" wrapText="1"/>
    </xf>
    <xf numFmtId="178" fontId="10" fillId="2" borderId="131" xfId="0" applyNumberFormat="1" applyFont="1" applyFill="1" applyBorder="1" applyAlignment="1">
      <alignment vertical="center" wrapText="1"/>
    </xf>
    <xf numFmtId="178" fontId="10" fillId="2" borderId="51" xfId="0" applyNumberFormat="1" applyFont="1" applyFill="1" applyBorder="1" applyAlignment="1">
      <alignment horizontal="left" vertical="center" wrapText="1"/>
    </xf>
    <xf numFmtId="178" fontId="10" fillId="2" borderId="111" xfId="0" applyNumberFormat="1" applyFont="1" applyFill="1" applyBorder="1">
      <alignment vertical="center"/>
    </xf>
    <xf numFmtId="178" fontId="10" fillId="2" borderId="8" xfId="0" applyNumberFormat="1" applyFont="1" applyFill="1" applyBorder="1" applyAlignment="1">
      <alignment vertical="center" wrapText="1"/>
    </xf>
    <xf numFmtId="178" fontId="10" fillId="2" borderId="32" xfId="0" applyNumberFormat="1" applyFont="1" applyFill="1" applyBorder="1" applyAlignment="1">
      <alignment vertical="center" wrapText="1"/>
    </xf>
    <xf numFmtId="178" fontId="10" fillId="2" borderId="34" xfId="0" applyNumberFormat="1" applyFont="1" applyFill="1" applyBorder="1" applyAlignment="1">
      <alignment vertical="center" wrapText="1"/>
    </xf>
    <xf numFmtId="178" fontId="10" fillId="2" borderId="31" xfId="0" applyNumberFormat="1" applyFont="1" applyFill="1" applyBorder="1" applyAlignment="1">
      <alignment horizontal="left" vertical="center" wrapText="1"/>
    </xf>
    <xf numFmtId="178" fontId="10" fillId="2" borderId="33" xfId="0" applyNumberFormat="1" applyFont="1" applyFill="1" applyBorder="1" applyAlignment="1">
      <alignment vertical="center" wrapText="1"/>
    </xf>
    <xf numFmtId="178" fontId="10" fillId="2" borderId="33" xfId="0" applyNumberFormat="1" applyFont="1" applyFill="1" applyBorder="1" applyAlignment="1">
      <alignment horizontal="left" vertical="center" wrapText="1"/>
    </xf>
    <xf numFmtId="178" fontId="10" fillId="2" borderId="31" xfId="0" applyNumberFormat="1" applyFont="1" applyFill="1" applyBorder="1" applyAlignment="1">
      <alignment vertical="center" wrapText="1"/>
    </xf>
    <xf numFmtId="178" fontId="10" fillId="2" borderId="32" xfId="0" applyNumberFormat="1" applyFont="1" applyFill="1" applyBorder="1" applyAlignment="1">
      <alignment horizontal="left" vertical="center" wrapText="1"/>
    </xf>
    <xf numFmtId="178" fontId="10" fillId="2" borderId="34" xfId="0" applyNumberFormat="1" applyFont="1" applyFill="1" applyBorder="1" applyAlignment="1">
      <alignment horizontal="left" vertical="center" wrapText="1"/>
    </xf>
    <xf numFmtId="178" fontId="10" fillId="2" borderId="103" xfId="0" applyNumberFormat="1" applyFont="1" applyFill="1" applyBorder="1" applyAlignment="1">
      <alignment horizontal="left" vertical="center" wrapText="1"/>
    </xf>
    <xf numFmtId="178" fontId="10" fillId="2" borderId="105" xfId="0" applyNumberFormat="1" applyFont="1" applyFill="1" applyBorder="1" applyAlignment="1">
      <alignment vertical="center" wrapText="1"/>
    </xf>
    <xf numFmtId="178" fontId="10" fillId="2" borderId="105" xfId="0" applyNumberFormat="1" applyFont="1" applyFill="1" applyBorder="1" applyAlignment="1">
      <alignment horizontal="left" vertical="center" wrapText="1"/>
    </xf>
    <xf numFmtId="178" fontId="10" fillId="2" borderId="56" xfId="0" applyNumberFormat="1" applyFont="1" applyFill="1" applyBorder="1" applyAlignment="1">
      <alignment vertical="center" wrapText="1"/>
    </xf>
    <xf numFmtId="178" fontId="10" fillId="2" borderId="33" xfId="0" applyNumberFormat="1" applyFont="1" applyFill="1" applyBorder="1" applyAlignment="1">
      <alignment horizontal="center" vertical="center" wrapText="1"/>
    </xf>
    <xf numFmtId="178" fontId="10" fillId="2" borderId="103" xfId="0" applyNumberFormat="1" applyFont="1" applyFill="1" applyBorder="1" applyAlignment="1">
      <alignment vertical="center" wrapText="1"/>
    </xf>
    <xf numFmtId="178" fontId="10" fillId="2" borderId="62" xfId="0" applyNumberFormat="1" applyFont="1" applyFill="1" applyBorder="1" applyAlignment="1">
      <alignment horizontal="left" vertical="center" wrapText="1"/>
    </xf>
    <xf numFmtId="178" fontId="10" fillId="2" borderId="168" xfId="0" applyNumberFormat="1" applyFont="1" applyFill="1" applyBorder="1" applyAlignment="1">
      <alignment vertical="center" wrapText="1"/>
    </xf>
    <xf numFmtId="178" fontId="10" fillId="2" borderId="169" xfId="0" applyNumberFormat="1" applyFont="1" applyFill="1" applyBorder="1" applyAlignment="1">
      <alignment vertical="center" wrapText="1"/>
    </xf>
    <xf numFmtId="178" fontId="10" fillId="2" borderId="170" xfId="0" applyNumberFormat="1" applyFont="1" applyFill="1" applyBorder="1" applyAlignment="1">
      <alignment vertical="center" wrapText="1"/>
    </xf>
    <xf numFmtId="178" fontId="10" fillId="2" borderId="106" xfId="0" applyNumberFormat="1" applyFont="1" applyFill="1" applyBorder="1" applyAlignment="1">
      <alignment horizontal="left" vertical="center" wrapText="1"/>
    </xf>
    <xf numFmtId="178" fontId="10" fillId="2" borderId="171" xfId="0" applyNumberFormat="1" applyFont="1" applyFill="1" applyBorder="1" applyAlignment="1">
      <alignment vertical="center" wrapText="1"/>
    </xf>
    <xf numFmtId="178" fontId="10" fillId="2" borderId="171" xfId="0" applyNumberFormat="1" applyFont="1" applyFill="1" applyBorder="1" applyAlignment="1">
      <alignment horizontal="left" vertical="center" wrapText="1"/>
    </xf>
    <xf numFmtId="178" fontId="10" fillId="2" borderId="106" xfId="0" applyNumberFormat="1" applyFont="1" applyFill="1" applyBorder="1" applyAlignment="1">
      <alignment vertical="center" wrapText="1"/>
    </xf>
    <xf numFmtId="178" fontId="10" fillId="2" borderId="169" xfId="0" applyNumberFormat="1" applyFont="1" applyFill="1" applyBorder="1" applyAlignment="1">
      <alignment horizontal="left" vertical="center" wrapText="1"/>
    </xf>
    <xf numFmtId="178" fontId="10" fillId="2" borderId="170" xfId="0" applyNumberFormat="1" applyFont="1" applyFill="1" applyBorder="1" applyAlignment="1">
      <alignment horizontal="left" vertical="center" wrapText="1"/>
    </xf>
    <xf numFmtId="178" fontId="10" fillId="2" borderId="107" xfId="0" applyNumberFormat="1" applyFont="1" applyFill="1" applyBorder="1" applyAlignment="1">
      <alignment horizontal="left" vertical="center" wrapText="1"/>
    </xf>
    <xf numFmtId="178" fontId="10" fillId="2" borderId="172" xfId="0" applyNumberFormat="1" applyFont="1" applyFill="1" applyBorder="1" applyAlignment="1">
      <alignment vertical="center" wrapText="1"/>
    </xf>
    <xf numFmtId="178" fontId="10" fillId="2" borderId="172" xfId="0" applyNumberFormat="1" applyFont="1" applyFill="1" applyBorder="1" applyAlignment="1">
      <alignment horizontal="left" vertical="center" wrapText="1"/>
    </xf>
    <xf numFmtId="178" fontId="10" fillId="2" borderId="173" xfId="0" applyNumberFormat="1" applyFont="1" applyFill="1" applyBorder="1" applyAlignment="1">
      <alignment vertical="center" wrapText="1"/>
    </xf>
    <xf numFmtId="178" fontId="10" fillId="2" borderId="171" xfId="0" applyNumberFormat="1" applyFont="1" applyFill="1" applyBorder="1" applyAlignment="1">
      <alignment horizontal="center" vertical="center" wrapText="1"/>
    </xf>
    <xf numFmtId="178" fontId="10" fillId="2" borderId="107" xfId="0" applyNumberFormat="1" applyFont="1" applyFill="1" applyBorder="1" applyAlignment="1">
      <alignment vertical="center" wrapText="1"/>
    </xf>
    <xf numFmtId="178" fontId="10" fillId="2" borderId="174" xfId="0" applyNumberFormat="1" applyFont="1" applyFill="1" applyBorder="1" applyAlignment="1">
      <alignment horizontal="left" vertical="center" wrapText="1"/>
    </xf>
    <xf numFmtId="0" fontId="10" fillId="2" borderId="55" xfId="0" applyFont="1" applyFill="1" applyBorder="1" applyAlignment="1">
      <alignment vertical="center" wrapText="1"/>
    </xf>
    <xf numFmtId="0" fontId="19" fillId="2" borderId="55" xfId="0" applyFont="1" applyFill="1" applyBorder="1" applyAlignment="1">
      <alignment horizontal="left" vertical="center" wrapText="1"/>
    </xf>
    <xf numFmtId="38" fontId="0" fillId="2" borderId="0" xfId="1" applyFont="1" applyFill="1">
      <alignment vertical="center"/>
    </xf>
    <xf numFmtId="0" fontId="10" fillId="7" borderId="93" xfId="0" applyFont="1" applyFill="1" applyBorder="1">
      <alignment vertical="center"/>
    </xf>
    <xf numFmtId="0" fontId="10" fillId="7" borderId="95" xfId="0" applyFont="1" applyFill="1" applyBorder="1">
      <alignment vertical="center"/>
    </xf>
    <xf numFmtId="186" fontId="33" fillId="3" borderId="12" xfId="0" applyNumberFormat="1" applyFont="1" applyFill="1" applyBorder="1">
      <alignment vertical="center"/>
    </xf>
    <xf numFmtId="186" fontId="33" fillId="3" borderId="54" xfId="0" applyNumberFormat="1" applyFont="1" applyFill="1" applyBorder="1">
      <alignment vertical="center"/>
    </xf>
    <xf numFmtId="186" fontId="33" fillId="3" borderId="101" xfId="0" applyNumberFormat="1" applyFont="1" applyFill="1" applyBorder="1">
      <alignment vertical="center"/>
    </xf>
    <xf numFmtId="186" fontId="33" fillId="3" borderId="109" xfId="0" applyNumberFormat="1" applyFont="1" applyFill="1" applyBorder="1">
      <alignment vertical="center"/>
    </xf>
    <xf numFmtId="186" fontId="33" fillId="3" borderId="102" xfId="0" applyNumberFormat="1" applyFont="1" applyFill="1" applyBorder="1">
      <alignment vertical="center"/>
    </xf>
    <xf numFmtId="186" fontId="33" fillId="3" borderId="104" xfId="0" applyNumberFormat="1" applyFont="1" applyFill="1" applyBorder="1">
      <alignment vertical="center"/>
    </xf>
    <xf numFmtId="186" fontId="33" fillId="3" borderId="100" xfId="0" applyNumberFormat="1" applyFont="1" applyFill="1" applyBorder="1">
      <alignment vertical="center"/>
    </xf>
    <xf numFmtId="186" fontId="33" fillId="2" borderId="54" xfId="0" applyNumberFormat="1" applyFont="1" applyFill="1" applyBorder="1">
      <alignment vertical="center"/>
    </xf>
    <xf numFmtId="186" fontId="33" fillId="3" borderId="110" xfId="0" applyNumberFormat="1" applyFont="1" applyFill="1" applyBorder="1">
      <alignment vertical="center"/>
    </xf>
    <xf numFmtId="186" fontId="33" fillId="3" borderId="3" xfId="0" applyNumberFormat="1" applyFont="1" applyFill="1" applyBorder="1">
      <alignment vertical="center"/>
    </xf>
    <xf numFmtId="186" fontId="33" fillId="3" borderId="113" xfId="0" applyNumberFormat="1" applyFont="1" applyFill="1" applyBorder="1">
      <alignment vertical="center"/>
    </xf>
    <xf numFmtId="186" fontId="33" fillId="3" borderId="114" xfId="0" applyNumberFormat="1" applyFont="1" applyFill="1" applyBorder="1">
      <alignment vertical="center"/>
    </xf>
    <xf numFmtId="186" fontId="33" fillId="3" borderId="29" xfId="0" applyNumberFormat="1" applyFont="1" applyFill="1" applyBorder="1">
      <alignment vertical="center"/>
    </xf>
    <xf numFmtId="186" fontId="33" fillId="3" borderId="14" xfId="0" applyNumberFormat="1" applyFont="1" applyFill="1" applyBorder="1">
      <alignment vertical="center"/>
    </xf>
    <xf numFmtId="186" fontId="33" fillId="3" borderId="51" xfId="0" applyNumberFormat="1" applyFont="1" applyFill="1" applyBorder="1">
      <alignment vertical="center"/>
    </xf>
    <xf numFmtId="186" fontId="33" fillId="3" borderId="118" xfId="0" applyNumberFormat="1" applyFont="1" applyFill="1" applyBorder="1">
      <alignment vertical="center"/>
    </xf>
    <xf numFmtId="186" fontId="33" fillId="3" borderId="119" xfId="0" applyNumberFormat="1" applyFont="1" applyFill="1" applyBorder="1">
      <alignment vertical="center"/>
    </xf>
    <xf numFmtId="186" fontId="33" fillId="3" borderId="120" xfId="0" applyNumberFormat="1" applyFont="1" applyFill="1" applyBorder="1">
      <alignment vertical="center"/>
    </xf>
    <xf numFmtId="186" fontId="33" fillId="3" borderId="121" xfId="0" applyNumberFormat="1" applyFont="1" applyFill="1" applyBorder="1">
      <alignment vertical="center"/>
    </xf>
    <xf numFmtId="186" fontId="33" fillId="3" borderId="122" xfId="0" applyNumberFormat="1" applyFont="1" applyFill="1" applyBorder="1">
      <alignment vertical="center"/>
    </xf>
    <xf numFmtId="186" fontId="33" fillId="3" borderId="123" xfId="0" applyNumberFormat="1" applyFont="1" applyFill="1" applyBorder="1">
      <alignment vertical="center"/>
    </xf>
    <xf numFmtId="186" fontId="33" fillId="3" borderId="124" xfId="0" applyNumberFormat="1" applyFont="1" applyFill="1" applyBorder="1">
      <alignment vertical="center"/>
    </xf>
    <xf numFmtId="186" fontId="33" fillId="3" borderId="116" xfId="0" applyNumberFormat="1" applyFont="1" applyFill="1" applyBorder="1">
      <alignment vertical="center"/>
    </xf>
    <xf numFmtId="186" fontId="33" fillId="3" borderId="125" xfId="0" applyNumberFormat="1" applyFont="1" applyFill="1" applyBorder="1">
      <alignment vertical="center"/>
    </xf>
    <xf numFmtId="186" fontId="33" fillId="3" borderId="24" xfId="0" applyNumberFormat="1" applyFont="1" applyFill="1" applyBorder="1">
      <alignment vertical="center"/>
    </xf>
    <xf numFmtId="186" fontId="33" fillId="3" borderId="25" xfId="0" applyNumberFormat="1" applyFont="1" applyFill="1" applyBorder="1">
      <alignment vertical="center"/>
    </xf>
    <xf numFmtId="186" fontId="33" fillId="3" borderId="39" xfId="0" applyNumberFormat="1" applyFont="1" applyFill="1" applyBorder="1">
      <alignment vertical="center"/>
    </xf>
    <xf numFmtId="186" fontId="33" fillId="3" borderId="40" xfId="0" applyNumberFormat="1" applyFont="1" applyFill="1" applyBorder="1">
      <alignment vertical="center"/>
    </xf>
    <xf numFmtId="186" fontId="33" fillId="3" borderId="108" xfId="0" applyNumberFormat="1" applyFont="1" applyFill="1" applyBorder="1">
      <alignment vertical="center"/>
    </xf>
    <xf numFmtId="186" fontId="33" fillId="3" borderId="46" xfId="0" applyNumberFormat="1" applyFont="1" applyFill="1" applyBorder="1">
      <alignment vertical="center"/>
    </xf>
    <xf numFmtId="178" fontId="33" fillId="3" borderId="39" xfId="0" applyNumberFormat="1" applyFont="1" applyFill="1" applyBorder="1">
      <alignment vertical="center"/>
    </xf>
    <xf numFmtId="186" fontId="33" fillId="3" borderId="44" xfId="0" applyNumberFormat="1" applyFont="1" applyFill="1" applyBorder="1">
      <alignment vertical="center"/>
    </xf>
    <xf numFmtId="186" fontId="10" fillId="7" borderId="102" xfId="0" applyNumberFormat="1" applyFont="1" applyFill="1" applyBorder="1">
      <alignment vertical="center"/>
    </xf>
    <xf numFmtId="186" fontId="10" fillId="3" borderId="155" xfId="0" applyNumberFormat="1" applyFont="1" applyFill="1" applyBorder="1">
      <alignment vertical="center"/>
    </xf>
    <xf numFmtId="186" fontId="10" fillId="3" borderId="156" xfId="0" applyNumberFormat="1" applyFont="1" applyFill="1" applyBorder="1">
      <alignment vertical="center"/>
    </xf>
    <xf numFmtId="186" fontId="10" fillId="3" borderId="157" xfId="0" applyNumberFormat="1" applyFont="1" applyFill="1" applyBorder="1">
      <alignment vertical="center"/>
    </xf>
    <xf numFmtId="186" fontId="10" fillId="3" borderId="158" xfId="0" applyNumberFormat="1" applyFont="1" applyFill="1" applyBorder="1">
      <alignment vertical="center"/>
    </xf>
    <xf numFmtId="186" fontId="10" fillId="3" borderId="159" xfId="0" applyNumberFormat="1" applyFont="1" applyFill="1" applyBorder="1">
      <alignment vertical="center"/>
    </xf>
    <xf numFmtId="186" fontId="10" fillId="3" borderId="160" xfId="0" applyNumberFormat="1" applyFont="1" applyFill="1" applyBorder="1">
      <alignment vertical="center"/>
    </xf>
    <xf numFmtId="186" fontId="10" fillId="3" borderId="164" xfId="0" applyNumberFormat="1" applyFont="1" applyFill="1" applyBorder="1">
      <alignment vertical="center"/>
    </xf>
    <xf numFmtId="186" fontId="10" fillId="3" borderId="77" xfId="0" applyNumberFormat="1" applyFont="1" applyFill="1" applyBorder="1">
      <alignment vertical="center"/>
    </xf>
    <xf numFmtId="186" fontId="10" fillId="3" borderId="73" xfId="0" applyNumberFormat="1" applyFont="1" applyFill="1" applyBorder="1">
      <alignment vertical="center"/>
    </xf>
    <xf numFmtId="186" fontId="10" fillId="2" borderId="112" xfId="0" applyNumberFormat="1" applyFont="1" applyFill="1" applyBorder="1" applyAlignment="1">
      <alignment horizontal="right" vertical="center"/>
    </xf>
    <xf numFmtId="186" fontId="33" fillId="2" borderId="12" xfId="0" applyNumberFormat="1" applyFont="1" applyFill="1" applyBorder="1">
      <alignment vertical="center"/>
    </xf>
    <xf numFmtId="186" fontId="33" fillId="2" borderId="101" xfId="0" applyNumberFormat="1" applyFont="1" applyFill="1" applyBorder="1">
      <alignment vertical="center"/>
    </xf>
    <xf numFmtId="186" fontId="33" fillId="2" borderId="102" xfId="0" applyNumberFormat="1" applyFont="1" applyFill="1" applyBorder="1">
      <alignment vertical="center"/>
    </xf>
    <xf numFmtId="186" fontId="33" fillId="2" borderId="104" xfId="0" applyNumberFormat="1" applyFont="1" applyFill="1" applyBorder="1">
      <alignment vertical="center"/>
    </xf>
    <xf numFmtId="186" fontId="33" fillId="8" borderId="54" xfId="0" applyNumberFormat="1" applyFont="1" applyFill="1" applyBorder="1">
      <alignment vertical="center"/>
    </xf>
    <xf numFmtId="178" fontId="25" fillId="2" borderId="0" xfId="0" applyNumberFormat="1" applyFont="1" applyFill="1">
      <alignment vertical="center"/>
    </xf>
    <xf numFmtId="184" fontId="33" fillId="3" borderId="118" xfId="1" applyNumberFormat="1" applyFont="1" applyFill="1" applyBorder="1">
      <alignment vertical="center"/>
    </xf>
    <xf numFmtId="184" fontId="10" fillId="2" borderId="1" xfId="0" applyNumberFormat="1" applyFont="1" applyFill="1" applyBorder="1" applyAlignment="1">
      <alignment horizontal="left" vertical="center"/>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186" fontId="22" fillId="2" borderId="12" xfId="0" applyNumberFormat="1" applyFont="1" applyFill="1" applyBorder="1">
      <alignment vertical="center"/>
    </xf>
    <xf numFmtId="186" fontId="10" fillId="2" borderId="6" xfId="0" applyNumberFormat="1" applyFont="1" applyFill="1" applyBorder="1">
      <alignment vertical="center"/>
    </xf>
    <xf numFmtId="186" fontId="10" fillId="2" borderId="100" xfId="0" applyNumberFormat="1" applyFont="1" applyFill="1" applyBorder="1">
      <alignment vertical="center"/>
    </xf>
    <xf numFmtId="178" fontId="10" fillId="2" borderId="101" xfId="0" applyNumberFormat="1" applyFont="1" applyFill="1" applyBorder="1">
      <alignment vertical="center"/>
    </xf>
    <xf numFmtId="186" fontId="10" fillId="2" borderId="110" xfId="0" applyNumberFormat="1" applyFont="1" applyFill="1" applyBorder="1">
      <alignment vertical="center"/>
    </xf>
    <xf numFmtId="186" fontId="10" fillId="2" borderId="31" xfId="0" applyNumberFormat="1" applyFont="1" applyFill="1" applyBorder="1">
      <alignment vertical="center"/>
    </xf>
    <xf numFmtId="184" fontId="10" fillId="2" borderId="0" xfId="0" applyNumberFormat="1" applyFont="1" applyFill="1" applyAlignment="1">
      <alignment horizontal="left" vertical="center"/>
    </xf>
    <xf numFmtId="0" fontId="10" fillId="2" borderId="175" xfId="0" applyFont="1" applyFill="1" applyBorder="1" applyAlignment="1">
      <alignment horizontal="center" vertical="center" wrapText="1"/>
    </xf>
    <xf numFmtId="0" fontId="10" fillId="2" borderId="78" xfId="0" applyFont="1" applyFill="1" applyBorder="1" applyAlignment="1">
      <alignment horizontal="center" vertical="center" wrapText="1"/>
    </xf>
    <xf numFmtId="186" fontId="10" fillId="2" borderId="76" xfId="0" applyNumberFormat="1" applyFont="1" applyFill="1" applyBorder="1">
      <alignment vertical="center"/>
    </xf>
    <xf numFmtId="186" fontId="10" fillId="2" borderId="78" xfId="0" applyNumberFormat="1" applyFont="1" applyFill="1" applyBorder="1">
      <alignment vertical="center"/>
    </xf>
    <xf numFmtId="186" fontId="10" fillId="2" borderId="161" xfId="0" applyNumberFormat="1" applyFont="1" applyFill="1" applyBorder="1">
      <alignment vertical="center"/>
    </xf>
    <xf numFmtId="186" fontId="10" fillId="2" borderId="162" xfId="0" applyNumberFormat="1" applyFont="1" applyFill="1" applyBorder="1">
      <alignment vertical="center"/>
    </xf>
    <xf numFmtId="186" fontId="10" fillId="2" borderId="163" xfId="0" applyNumberFormat="1" applyFont="1" applyFill="1" applyBorder="1">
      <alignment vertical="center"/>
    </xf>
    <xf numFmtId="186" fontId="10" fillId="2" borderId="165" xfId="0" applyNumberFormat="1" applyFont="1" applyFill="1" applyBorder="1" applyAlignment="1">
      <alignment horizontal="right" vertical="center"/>
    </xf>
    <xf numFmtId="186" fontId="10" fillId="2" borderId="78" xfId="0" applyNumberFormat="1" applyFont="1" applyFill="1" applyBorder="1" applyAlignment="1">
      <alignment horizontal="right" vertical="center"/>
    </xf>
    <xf numFmtId="186" fontId="10" fillId="2" borderId="166" xfId="0" applyNumberFormat="1" applyFont="1" applyFill="1" applyBorder="1" applyAlignment="1">
      <alignment horizontal="right" vertical="center"/>
    </xf>
    <xf numFmtId="0" fontId="36" fillId="2" borderId="91" xfId="0" applyFont="1" applyFill="1" applyBorder="1" applyAlignment="1">
      <alignment horizontal="center" vertical="center" wrapText="1"/>
    </xf>
    <xf numFmtId="0" fontId="36" fillId="2" borderId="54" xfId="0" applyFont="1" applyFill="1" applyBorder="1" applyAlignment="1">
      <alignment horizontal="center" vertical="center"/>
    </xf>
    <xf numFmtId="186" fontId="10" fillId="2" borderId="109" xfId="0" applyNumberFormat="1" applyFont="1" applyFill="1" applyBorder="1">
      <alignment vertical="center"/>
    </xf>
    <xf numFmtId="186" fontId="10" fillId="8" borderId="54" xfId="0" applyNumberFormat="1" applyFont="1" applyFill="1" applyBorder="1">
      <alignment vertical="center"/>
    </xf>
    <xf numFmtId="178" fontId="37" fillId="2" borderId="0" xfId="0" applyNumberFormat="1" applyFont="1" applyFill="1">
      <alignment vertical="center"/>
    </xf>
    <xf numFmtId="184" fontId="10" fillId="3" borderId="118" xfId="1" applyNumberFormat="1" applyFont="1" applyFill="1" applyBorder="1">
      <alignment vertical="center"/>
    </xf>
    <xf numFmtId="0" fontId="6" fillId="2" borderId="50" xfId="0" applyFont="1" applyFill="1" applyBorder="1">
      <alignment vertical="center"/>
    </xf>
    <xf numFmtId="0" fontId="6" fillId="2" borderId="2" xfId="0" applyFont="1" applyFill="1" applyBorder="1" applyAlignment="1">
      <alignment horizontal="distributed" vertical="center" indent="1"/>
    </xf>
    <xf numFmtId="0" fontId="6" fillId="2" borderId="2" xfId="0" applyFont="1" applyFill="1" applyBorder="1">
      <alignment vertical="center"/>
    </xf>
    <xf numFmtId="0" fontId="6" fillId="2" borderId="131" xfId="0" applyFont="1" applyFill="1" applyBorder="1">
      <alignment vertical="center"/>
    </xf>
    <xf numFmtId="0" fontId="6" fillId="2" borderId="61" xfId="0" applyFont="1" applyFill="1" applyBorder="1">
      <alignment vertical="center"/>
    </xf>
    <xf numFmtId="0" fontId="6" fillId="2" borderId="103" xfId="0" applyFont="1" applyFill="1" applyBorder="1">
      <alignment vertical="center"/>
    </xf>
    <xf numFmtId="0" fontId="6" fillId="2" borderId="179" xfId="0" applyFont="1" applyFill="1" applyBorder="1">
      <alignment vertical="center"/>
    </xf>
    <xf numFmtId="0" fontId="6" fillId="2" borderId="106" xfId="0" applyFont="1" applyFill="1" applyBorder="1">
      <alignment vertical="center"/>
    </xf>
    <xf numFmtId="0" fontId="6" fillId="2" borderId="107" xfId="0" applyFont="1" applyFill="1" applyBorder="1">
      <alignment vertical="center"/>
    </xf>
    <xf numFmtId="0" fontId="3" fillId="2" borderId="0" xfId="0" applyFont="1" applyFill="1" applyAlignment="1">
      <alignment horizontal="left" vertical="center" wrapText="1"/>
    </xf>
    <xf numFmtId="0" fontId="2" fillId="2" borderId="0" xfId="0" applyFont="1" applyFill="1" applyAlignment="1">
      <alignment horizontal="left" vertical="distributed" wrapText="1" indent="1"/>
    </xf>
    <xf numFmtId="0" fontId="2" fillId="2" borderId="0" xfId="0" applyFont="1" applyFill="1" applyAlignment="1">
      <alignment horizontal="left" vertical="center" wrapText="1" indent="1"/>
    </xf>
    <xf numFmtId="0" fontId="2" fillId="2" borderId="0" xfId="0" applyFont="1" applyFill="1" applyAlignment="1">
      <alignment horizontal="left" vertical="center" indent="1"/>
    </xf>
    <xf numFmtId="0" fontId="2" fillId="2" borderId="0" xfId="0" applyFont="1" applyFill="1" applyAlignment="1">
      <alignment horizontal="left" vertical="distributed" wrapText="1"/>
    </xf>
    <xf numFmtId="0" fontId="2" fillId="2" borderId="0" xfId="0" applyFont="1" applyFill="1" applyAlignment="1">
      <alignment horizontal="left" vertical="center"/>
    </xf>
    <xf numFmtId="0" fontId="10" fillId="2" borderId="0" xfId="0" applyFont="1" applyFill="1" applyAlignment="1">
      <alignment horizontal="left" vertical="center"/>
    </xf>
    <xf numFmtId="0" fontId="8" fillId="3" borderId="0" xfId="0" applyNumberFormat="1" applyFont="1" applyFill="1" applyAlignment="1">
      <alignment horizontal="left" vertical="center"/>
    </xf>
    <xf numFmtId="0" fontId="8" fillId="3" borderId="0" xfId="0" applyNumberFormat="1"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indent="2"/>
    </xf>
    <xf numFmtId="0" fontId="6" fillId="2" borderId="0" xfId="0" applyFont="1" applyFill="1" applyAlignment="1">
      <alignment horizontal="left" vertical="center" shrinkToFit="1"/>
    </xf>
    <xf numFmtId="185" fontId="7" fillId="3" borderId="0" xfId="1" applyNumberFormat="1" applyFont="1" applyFill="1" applyAlignment="1">
      <alignment horizontal="right" vertical="center"/>
    </xf>
    <xf numFmtId="0" fontId="7" fillId="3" borderId="0" xfId="0" applyNumberFormat="1" applyFont="1" applyFill="1" applyAlignment="1">
      <alignment horizontal="left" vertical="center"/>
    </xf>
    <xf numFmtId="185" fontId="6" fillId="3" borderId="0" xfId="1" applyNumberFormat="1" applyFont="1" applyFill="1" applyAlignment="1">
      <alignment horizontal="right" vertical="center"/>
    </xf>
    <xf numFmtId="182" fontId="8" fillId="3" borderId="0" xfId="0" applyNumberFormat="1" applyFont="1" applyFill="1" applyAlignment="1">
      <alignment horizontal="center" vertical="center"/>
    </xf>
    <xf numFmtId="188" fontId="8" fillId="3" borderId="0" xfId="0" applyNumberFormat="1" applyFont="1" applyFill="1" applyAlignment="1">
      <alignment horizontal="center" vertical="center"/>
    </xf>
    <xf numFmtId="184" fontId="6" fillId="3" borderId="0" xfId="0" applyNumberFormat="1" applyFont="1" applyFill="1" applyAlignment="1">
      <alignment horizontal="left" vertical="center"/>
    </xf>
    <xf numFmtId="184" fontId="6" fillId="3" borderId="0" xfId="0" applyNumberFormat="1" applyFont="1" applyFill="1" applyAlignment="1">
      <alignment horizontal="center" vertical="center"/>
    </xf>
    <xf numFmtId="0" fontId="6" fillId="2" borderId="0" xfId="0" applyFont="1" applyFill="1" applyAlignment="1">
      <alignment horizontal="left" vertical="center"/>
    </xf>
    <xf numFmtId="0" fontId="6" fillId="3" borderId="0" xfId="0" applyFont="1" applyFill="1" applyAlignment="1">
      <alignment horizontal="left" vertical="center"/>
    </xf>
    <xf numFmtId="0" fontId="14" fillId="2" borderId="0" xfId="0" applyFont="1" applyFill="1" applyBorder="1" applyAlignment="1">
      <alignment horizontal="center" vertical="center"/>
    </xf>
    <xf numFmtId="0" fontId="6" fillId="2" borderId="0" xfId="0" applyFont="1" applyFill="1" applyAlignment="1">
      <alignment horizontal="left" vertical="center" indent="1"/>
    </xf>
    <xf numFmtId="178" fontId="8" fillId="3" borderId="0" xfId="1" applyNumberFormat="1" applyFont="1" applyFill="1" applyAlignment="1">
      <alignment horizontal="right" vertical="center"/>
    </xf>
    <xf numFmtId="0" fontId="15"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0" fontId="16" fillId="0" borderId="0" xfId="0" applyFont="1" applyAlignment="1">
      <alignment horizontal="left" vertical="center"/>
    </xf>
    <xf numFmtId="0" fontId="10" fillId="0" borderId="0" xfId="0" applyFont="1" applyAlignment="1">
      <alignment horizontal="left" vertical="center"/>
    </xf>
    <xf numFmtId="0" fontId="6" fillId="2" borderId="0" xfId="0" applyFont="1" applyFill="1" applyAlignment="1">
      <alignment horizontal="left" vertical="top"/>
    </xf>
    <xf numFmtId="181" fontId="6" fillId="3" borderId="0" xfId="0" applyNumberFormat="1" applyFont="1" applyFill="1" applyAlignment="1">
      <alignment horizontal="center" vertical="center"/>
    </xf>
    <xf numFmtId="0" fontId="6" fillId="2" borderId="0" xfId="0" applyFont="1" applyFill="1" applyAlignment="1">
      <alignment horizontal="distributed" vertical="center" indent="1"/>
    </xf>
    <xf numFmtId="0" fontId="8" fillId="3" borderId="0" xfId="0" applyNumberFormat="1" applyFont="1" applyFill="1" applyAlignment="1">
      <alignment horizontal="left" vertical="center" wrapText="1"/>
    </xf>
    <xf numFmtId="184" fontId="6" fillId="2" borderId="0" xfId="0" applyNumberFormat="1" applyFont="1" applyFill="1" applyAlignment="1">
      <alignment horizontal="left" vertical="center" indent="2"/>
    </xf>
    <xf numFmtId="0" fontId="8" fillId="3" borderId="0" xfId="0" applyNumberFormat="1" applyFont="1" applyFill="1" applyAlignment="1">
      <alignment horizontal="left" vertical="center" indent="2"/>
    </xf>
    <xf numFmtId="0" fontId="6" fillId="2" borderId="0" xfId="0" applyFont="1" applyFill="1" applyAlignment="1">
      <alignment horizontal="left" vertical="center" wrapText="1"/>
    </xf>
    <xf numFmtId="0" fontId="18" fillId="2" borderId="0" xfId="0" applyFont="1" applyFill="1" applyAlignment="1">
      <alignment horizontal="distributed" vertical="center" indent="3"/>
    </xf>
    <xf numFmtId="0" fontId="6" fillId="2" borderId="8" xfId="0" applyFont="1" applyFill="1" applyBorder="1" applyAlignment="1">
      <alignment horizontal="distributed" vertical="center" indent="1"/>
    </xf>
    <xf numFmtId="0" fontId="0" fillId="2" borderId="24" xfId="0" applyFill="1" applyBorder="1" applyAlignment="1">
      <alignment horizontal="distributed" vertical="center" indent="1"/>
    </xf>
    <xf numFmtId="0" fontId="6" fillId="2" borderId="22" xfId="0" applyFont="1" applyFill="1" applyBorder="1" applyAlignment="1">
      <alignment horizontal="distributed" vertical="center" wrapText="1" indent="1"/>
    </xf>
    <xf numFmtId="0" fontId="6" fillId="2" borderId="37" xfId="0" applyFont="1" applyFill="1" applyBorder="1" applyAlignment="1">
      <alignment horizontal="distributed" vertical="center" wrapText="1" indent="1"/>
    </xf>
    <xf numFmtId="0" fontId="6" fillId="2" borderId="22" xfId="0" applyFont="1" applyFill="1" applyBorder="1" applyAlignment="1">
      <alignment horizontal="left" vertical="center" indent="1"/>
    </xf>
    <xf numFmtId="0" fontId="6" fillId="2" borderId="56"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9" xfId="0" applyFont="1" applyFill="1" applyBorder="1" applyAlignment="1">
      <alignment horizontal="distributed" vertical="center" wrapText="1" indent="1"/>
    </xf>
    <xf numFmtId="0" fontId="6" fillId="2" borderId="25" xfId="0" applyFont="1" applyFill="1" applyBorder="1" applyAlignment="1">
      <alignment horizontal="distributed" vertical="center" wrapText="1" indent="1"/>
    </xf>
    <xf numFmtId="0" fontId="6" fillId="2" borderId="9" xfId="0" applyFont="1" applyFill="1" applyBorder="1" applyAlignment="1">
      <alignment horizontal="left" vertical="center" indent="1"/>
    </xf>
    <xf numFmtId="0" fontId="6" fillId="2" borderId="32" xfId="0" applyFont="1" applyFill="1" applyBorder="1" applyAlignment="1">
      <alignment horizontal="left" vertical="center" indent="1"/>
    </xf>
    <xf numFmtId="0" fontId="6" fillId="2" borderId="25" xfId="0" applyFont="1" applyFill="1" applyBorder="1" applyAlignment="1">
      <alignment horizontal="left" vertical="center" indent="1"/>
    </xf>
    <xf numFmtId="49" fontId="10" fillId="2" borderId="0" xfId="0" applyNumberFormat="1" applyFont="1" applyFill="1" applyAlignment="1">
      <alignment horizontal="center" vertical="center"/>
    </xf>
    <xf numFmtId="49" fontId="10" fillId="2" borderId="0" xfId="0" applyNumberFormat="1" applyFont="1" applyFill="1" applyAlignment="1">
      <alignment horizontal="left" vertical="center"/>
    </xf>
    <xf numFmtId="0" fontId="6" fillId="2" borderId="13" xfId="0" applyFont="1" applyFill="1" applyBorder="1" applyAlignment="1">
      <alignment horizontal="left" vertical="center" indent="1"/>
    </xf>
    <xf numFmtId="0" fontId="6" fillId="2" borderId="33" xfId="0" applyFont="1" applyFill="1" applyBorder="1" applyAlignment="1">
      <alignment horizontal="left" vertical="center" indent="1"/>
    </xf>
    <xf numFmtId="0" fontId="6" fillId="2" borderId="40" xfId="0" applyFont="1" applyFill="1" applyBorder="1" applyAlignment="1">
      <alignment horizontal="left" vertical="center" indent="1"/>
    </xf>
    <xf numFmtId="0" fontId="6" fillId="2" borderId="14" xfId="0" applyFont="1" applyFill="1" applyBorder="1" applyAlignment="1">
      <alignment horizontal="distributed" vertical="center" indent="1"/>
    </xf>
    <xf numFmtId="0" fontId="6" fillId="2" borderId="39" xfId="0" applyFont="1" applyFill="1" applyBorder="1" applyAlignment="1">
      <alignment horizontal="distributed" vertical="center" indent="1"/>
    </xf>
    <xf numFmtId="0" fontId="6" fillId="2" borderId="14"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9"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63" xfId="0" applyFont="1" applyFill="1" applyBorder="1" applyAlignment="1">
      <alignment horizontal="left" vertical="center"/>
    </xf>
    <xf numFmtId="0" fontId="6" fillId="2" borderId="32" xfId="0" applyFont="1" applyFill="1" applyBorder="1" applyAlignment="1">
      <alignment horizontal="left" vertical="center"/>
    </xf>
    <xf numFmtId="0" fontId="6" fillId="2" borderId="25" xfId="0" applyFont="1" applyFill="1" applyBorder="1" applyAlignment="1">
      <alignment horizontal="left" vertical="center"/>
    </xf>
    <xf numFmtId="0" fontId="6" fillId="2" borderId="14" xfId="0" applyFont="1" applyFill="1" applyBorder="1" applyAlignment="1">
      <alignment horizontal="distributed" vertical="center" wrapText="1" indent="1"/>
    </xf>
    <xf numFmtId="0" fontId="6" fillId="2" borderId="39" xfId="0" applyFont="1" applyFill="1" applyBorder="1" applyAlignment="1">
      <alignment horizontal="distributed" vertical="center" wrapText="1" indent="1"/>
    </xf>
    <xf numFmtId="0" fontId="6" fillId="2" borderId="9" xfId="0" applyFont="1" applyFill="1" applyBorder="1" applyAlignment="1">
      <alignment horizontal="right" vertical="center"/>
    </xf>
    <xf numFmtId="0" fontId="6" fillId="2" borderId="32" xfId="0" applyFont="1" applyFill="1" applyBorder="1" applyAlignment="1">
      <alignment horizontal="right" vertical="center"/>
    </xf>
    <xf numFmtId="38" fontId="6" fillId="2" borderId="32" xfId="1" applyFont="1" applyFill="1" applyBorder="1" applyAlignment="1">
      <alignment horizontal="right" vertical="center"/>
    </xf>
    <xf numFmtId="0" fontId="6" fillId="2" borderId="9" xfId="0" applyFont="1" applyFill="1" applyBorder="1" applyAlignment="1">
      <alignment horizontal="distributed" vertical="center" indent="1"/>
    </xf>
    <xf numFmtId="0" fontId="6" fillId="2" borderId="25" xfId="0" applyFont="1" applyFill="1" applyBorder="1" applyAlignment="1">
      <alignment horizontal="distributed" vertical="center" indent="1"/>
    </xf>
    <xf numFmtId="0" fontId="6" fillId="2" borderId="9" xfId="0" applyFont="1" applyFill="1" applyBorder="1" applyAlignment="1">
      <alignment horizontal="left" vertical="center"/>
    </xf>
    <xf numFmtId="0" fontId="10" fillId="2" borderId="14" xfId="0" applyFont="1" applyFill="1" applyBorder="1" applyAlignment="1">
      <alignment horizontal="right" vertical="center"/>
    </xf>
    <xf numFmtId="0" fontId="10" fillId="2" borderId="58" xfId="0" applyFont="1" applyFill="1" applyBorder="1" applyAlignment="1">
      <alignment horizontal="right" vertical="center"/>
    </xf>
    <xf numFmtId="0" fontId="6" fillId="2" borderId="34" xfId="0" applyFont="1" applyFill="1" applyBorder="1" applyAlignment="1">
      <alignment horizontal="center" vertical="center"/>
    </xf>
    <xf numFmtId="0" fontId="6" fillId="2" borderId="58" xfId="0" applyFont="1" applyFill="1" applyBorder="1" applyAlignment="1">
      <alignment horizontal="center" vertical="center"/>
    </xf>
    <xf numFmtId="38" fontId="6" fillId="2" borderId="19" xfId="1" applyFont="1" applyFill="1" applyBorder="1" applyAlignment="1">
      <alignment horizontal="center" vertical="center"/>
    </xf>
    <xf numFmtId="38" fontId="6" fillId="2" borderId="58" xfId="1" applyFont="1" applyFill="1" applyBorder="1" applyAlignment="1">
      <alignment horizontal="center" vertical="center"/>
    </xf>
    <xf numFmtId="0" fontId="6" fillId="2" borderId="19" xfId="0" applyFont="1" applyFill="1" applyBorder="1" applyAlignment="1">
      <alignment horizontal="center" vertical="center"/>
    </xf>
    <xf numFmtId="0" fontId="6" fillId="2" borderId="39" xfId="0" applyFont="1" applyFill="1" applyBorder="1" applyAlignment="1">
      <alignment horizontal="center" vertical="center"/>
    </xf>
    <xf numFmtId="0" fontId="10" fillId="2" borderId="13" xfId="0" applyFont="1" applyFill="1" applyBorder="1" applyAlignment="1">
      <alignment horizontal="left" vertical="center"/>
    </xf>
    <xf numFmtId="0" fontId="10" fillId="2" borderId="59" xfId="0" applyFont="1" applyFill="1" applyBorder="1" applyAlignment="1">
      <alignment horizontal="left" vertical="center"/>
    </xf>
    <xf numFmtId="178" fontId="6" fillId="2" borderId="63" xfId="1" applyNumberFormat="1" applyFont="1" applyFill="1" applyBorder="1" applyAlignment="1">
      <alignment horizontal="right" vertical="center"/>
    </xf>
    <xf numFmtId="178" fontId="6" fillId="2" borderId="57" xfId="0" applyNumberFormat="1" applyFont="1" applyFill="1" applyBorder="1" applyAlignment="1">
      <alignment horizontal="right" vertical="center"/>
    </xf>
    <xf numFmtId="178" fontId="8" fillId="3" borderId="63" xfId="1" applyNumberFormat="1" applyFont="1" applyFill="1" applyBorder="1" applyAlignment="1">
      <alignment horizontal="right" vertical="center"/>
    </xf>
    <xf numFmtId="178" fontId="8" fillId="3" borderId="57" xfId="1" applyNumberFormat="1" applyFont="1" applyFill="1" applyBorder="1" applyAlignment="1">
      <alignment horizontal="right" vertical="center"/>
    </xf>
    <xf numFmtId="0" fontId="6" fillId="2" borderId="14" xfId="0" applyFont="1" applyFill="1" applyBorder="1" applyAlignment="1">
      <alignment horizontal="center" vertical="center"/>
    </xf>
    <xf numFmtId="0" fontId="6" fillId="2" borderId="64" xfId="0" applyFont="1" applyFill="1" applyBorder="1" applyAlignment="1">
      <alignment horizontal="center" vertical="center"/>
    </xf>
    <xf numFmtId="178" fontId="6" fillId="2" borderId="9" xfId="0" applyNumberFormat="1" applyFont="1" applyFill="1" applyBorder="1" applyAlignment="1">
      <alignment horizontal="right" vertical="center"/>
    </xf>
    <xf numFmtId="178" fontId="6" fillId="2" borderId="25" xfId="0" applyNumberFormat="1" applyFont="1" applyFill="1" applyBorder="1" applyAlignment="1">
      <alignment horizontal="right" vertical="center"/>
    </xf>
    <xf numFmtId="178" fontId="8" fillId="3" borderId="64" xfId="0" applyNumberFormat="1" applyFont="1" applyFill="1" applyBorder="1" applyAlignment="1">
      <alignment horizontal="right" vertical="center"/>
    </xf>
    <xf numFmtId="178" fontId="8" fillId="3" borderId="82" xfId="0" applyNumberFormat="1" applyFont="1" applyFill="1" applyBorder="1" applyAlignment="1">
      <alignment horizontal="right" vertical="center"/>
    </xf>
    <xf numFmtId="178" fontId="8" fillId="3" borderId="25" xfId="0" applyNumberFormat="1" applyFont="1" applyFill="1" applyBorder="1" applyAlignment="1">
      <alignment horizontal="right" vertical="center"/>
    </xf>
    <xf numFmtId="178" fontId="8" fillId="3" borderId="9" xfId="0" applyNumberFormat="1" applyFont="1" applyFill="1" applyBorder="1" applyAlignment="1">
      <alignment horizontal="right" vertical="center"/>
    </xf>
    <xf numFmtId="178" fontId="7" fillId="2" borderId="63" xfId="0" applyNumberFormat="1" applyFont="1" applyFill="1" applyBorder="1" applyAlignment="1">
      <alignment horizontal="right" vertical="center"/>
    </xf>
    <xf numFmtId="178" fontId="7" fillId="2" borderId="57" xfId="0" applyNumberFormat="1" applyFont="1" applyFill="1" applyBorder="1" applyAlignment="1">
      <alignment horizontal="right" vertical="center"/>
    </xf>
    <xf numFmtId="49" fontId="10" fillId="2" borderId="0" xfId="0" applyNumberFormat="1" applyFont="1" applyFill="1" applyAlignment="1">
      <alignment horizontal="distributed" vertical="center" wrapText="1" indent="1"/>
    </xf>
    <xf numFmtId="49" fontId="10" fillId="2" borderId="38" xfId="0" applyNumberFormat="1" applyFont="1" applyFill="1" applyBorder="1" applyAlignment="1">
      <alignment horizontal="distributed" vertical="center" wrapText="1" indent="1"/>
    </xf>
    <xf numFmtId="178" fontId="19" fillId="2" borderId="5" xfId="0" applyNumberFormat="1" applyFont="1" applyFill="1" applyBorder="1" applyAlignment="1">
      <alignment horizontal="left" vertical="center"/>
    </xf>
    <xf numFmtId="178" fontId="19" fillId="2" borderId="0" xfId="0" applyNumberFormat="1" applyFont="1" applyFill="1" applyAlignment="1">
      <alignment horizontal="left" vertical="center"/>
    </xf>
    <xf numFmtId="178" fontId="19" fillId="2" borderId="38" xfId="0" applyNumberFormat="1" applyFont="1" applyFill="1" applyBorder="1" applyAlignment="1">
      <alignment horizontal="left" vertical="center"/>
    </xf>
    <xf numFmtId="178" fontId="19" fillId="2" borderId="11" xfId="0" applyNumberFormat="1" applyFont="1" applyFill="1" applyBorder="1" applyAlignment="1">
      <alignment horizontal="left" vertical="center"/>
    </xf>
    <xf numFmtId="178" fontId="19" fillId="2" borderId="23" xfId="0" applyNumberFormat="1" applyFont="1" applyFill="1" applyBorder="1" applyAlignment="1">
      <alignment horizontal="left" vertical="center"/>
    </xf>
    <xf numFmtId="178" fontId="19" fillId="2" borderId="41" xfId="0" applyNumberFormat="1" applyFont="1" applyFill="1" applyBorder="1" applyAlignment="1">
      <alignment horizontal="left" vertical="center"/>
    </xf>
    <xf numFmtId="49" fontId="10" fillId="2" borderId="8" xfId="0" applyNumberFormat="1" applyFont="1" applyFill="1" applyBorder="1" applyAlignment="1">
      <alignment horizontal="left" vertical="center" wrapText="1"/>
    </xf>
    <xf numFmtId="0" fontId="0" fillId="2" borderId="0" xfId="0" applyFont="1" applyFill="1" applyAlignment="1">
      <alignment horizontal="left"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4" xfId="0" applyFont="1" applyFill="1" applyBorder="1" applyAlignment="1">
      <alignment horizontal="center" vertical="center"/>
    </xf>
    <xf numFmtId="0" fontId="20" fillId="2" borderId="4" xfId="0" applyFont="1" applyFill="1" applyBorder="1" applyAlignment="1">
      <alignment horizontal="left" vertical="center" wrapText="1" indent="1"/>
    </xf>
    <xf numFmtId="0" fontId="20" fillId="2" borderId="8" xfId="0" applyFont="1" applyFill="1" applyBorder="1" applyAlignment="1">
      <alignment horizontal="left" vertical="center" wrapText="1" indent="1"/>
    </xf>
    <xf numFmtId="0" fontId="20" fillId="2" borderId="24" xfId="0" applyFont="1" applyFill="1" applyBorder="1" applyAlignment="1">
      <alignment horizontal="left" vertical="center" wrapText="1" indent="1"/>
    </xf>
    <xf numFmtId="0" fontId="20" fillId="2" borderId="9" xfId="0" applyFont="1" applyFill="1" applyBorder="1" applyAlignment="1">
      <alignment horizontal="left" vertical="center" wrapText="1" indent="1"/>
    </xf>
    <xf numFmtId="0" fontId="20" fillId="2" borderId="32" xfId="0" applyFont="1" applyFill="1" applyBorder="1" applyAlignment="1">
      <alignment horizontal="left" vertical="center" wrapText="1" indent="1"/>
    </xf>
    <xf numFmtId="0" fontId="20" fillId="2" borderId="25" xfId="0" applyFont="1" applyFill="1" applyBorder="1" applyAlignment="1">
      <alignment horizontal="left" vertical="center" wrapText="1" indent="1"/>
    </xf>
    <xf numFmtId="0" fontId="6" fillId="2" borderId="10" xfId="0" applyFont="1" applyFill="1" applyBorder="1" applyAlignment="1">
      <alignment horizontal="center" vertical="center"/>
    </xf>
    <xf numFmtId="0" fontId="6" fillId="2" borderId="26" xfId="0" applyFont="1" applyFill="1" applyBorder="1" applyAlignment="1">
      <alignment horizontal="center" vertical="center"/>
    </xf>
    <xf numFmtId="0" fontId="20" fillId="2" borderId="10" xfId="0" applyFont="1" applyFill="1" applyBorder="1" applyAlignment="1">
      <alignment horizontal="left" vertical="center" wrapText="1" indent="1"/>
    </xf>
    <xf numFmtId="0" fontId="20" fillId="2" borderId="60" xfId="0" applyFont="1" applyFill="1" applyBorder="1" applyAlignment="1">
      <alignment horizontal="left" vertical="center" wrapText="1" indent="1"/>
    </xf>
    <xf numFmtId="0" fontId="20" fillId="2" borderId="26" xfId="0" applyFont="1" applyFill="1" applyBorder="1" applyAlignment="1">
      <alignment horizontal="left" vertical="center" wrapText="1" indent="1"/>
    </xf>
    <xf numFmtId="0" fontId="10" fillId="2" borderId="0" xfId="0" applyFont="1" applyFill="1" applyAlignment="1">
      <alignment horizontal="center" vertical="center"/>
    </xf>
    <xf numFmtId="0" fontId="2" fillId="2" borderId="42" xfId="0" applyFont="1" applyFill="1" applyBorder="1" applyAlignment="1">
      <alignment horizontal="left" vertical="center"/>
    </xf>
    <xf numFmtId="0" fontId="6" fillId="2" borderId="20" xfId="0" applyFont="1" applyFill="1" applyBorder="1" applyAlignment="1">
      <alignment horizontal="center" vertical="center"/>
    </xf>
    <xf numFmtId="0" fontId="6" fillId="2" borderId="42" xfId="0" applyFont="1" applyFill="1" applyBorder="1" applyAlignment="1">
      <alignment horizontal="center" vertical="center"/>
    </xf>
    <xf numFmtId="188" fontId="6" fillId="2" borderId="63" xfId="0" applyNumberFormat="1" applyFont="1" applyFill="1" applyBorder="1" applyAlignment="1">
      <alignment horizontal="center" vertical="center"/>
    </xf>
    <xf numFmtId="188" fontId="6" fillId="2" borderId="32" xfId="0" applyNumberFormat="1" applyFont="1" applyFill="1" applyBorder="1" applyAlignment="1">
      <alignment horizontal="center" vertical="center"/>
    </xf>
    <xf numFmtId="188" fontId="6" fillId="2" borderId="57" xfId="0" applyNumberFormat="1" applyFont="1" applyFill="1" applyBorder="1" applyAlignment="1">
      <alignment horizontal="center" vertical="center"/>
    </xf>
    <xf numFmtId="186" fontId="10" fillId="2" borderId="2" xfId="0" applyNumberFormat="1" applyFont="1" applyFill="1" applyBorder="1" applyAlignment="1">
      <alignment horizontal="center" vertical="center"/>
    </xf>
    <xf numFmtId="186" fontId="10" fillId="2" borderId="31" xfId="0" applyNumberFormat="1" applyFont="1" applyFill="1" applyBorder="1" applyAlignment="1">
      <alignment horizontal="center" vertical="center"/>
    </xf>
    <xf numFmtId="186" fontId="10" fillId="2" borderId="3" xfId="0" applyNumberFormat="1" applyFont="1" applyFill="1" applyBorder="1" applyAlignment="1">
      <alignment horizontal="center" vertical="center"/>
    </xf>
    <xf numFmtId="186" fontId="10" fillId="2" borderId="2" xfId="0" applyNumberFormat="1" applyFont="1" applyFill="1" applyBorder="1" applyAlignment="1">
      <alignment horizontal="right" vertical="center"/>
    </xf>
    <xf numFmtId="186" fontId="10" fillId="2" borderId="3" xfId="0" applyNumberFormat="1" applyFont="1" applyFill="1" applyBorder="1" applyAlignment="1">
      <alignment horizontal="right" vertical="center"/>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8" fillId="3" borderId="4" xfId="0" applyFont="1" applyFill="1" applyBorder="1" applyAlignment="1">
      <alignment horizontal="left" vertical="center" indent="1"/>
    </xf>
    <xf numFmtId="0" fontId="8" fillId="3" borderId="24" xfId="0" applyFont="1" applyFill="1" applyBorder="1" applyAlignment="1">
      <alignment horizontal="left" vertical="center" indent="1"/>
    </xf>
    <xf numFmtId="186" fontId="8" fillId="3" borderId="4" xfId="1" applyNumberFormat="1" applyFont="1" applyFill="1" applyBorder="1" applyAlignment="1">
      <alignment horizontal="right" vertical="center"/>
    </xf>
    <xf numFmtId="186" fontId="8" fillId="3" borderId="8" xfId="1" applyNumberFormat="1" applyFont="1" applyFill="1" applyBorder="1" applyAlignment="1">
      <alignment horizontal="right" vertical="center"/>
    </xf>
    <xf numFmtId="0" fontId="21" fillId="3" borderId="10" xfId="0" applyFont="1" applyFill="1" applyBorder="1" applyAlignment="1">
      <alignment horizontal="left" vertical="center" wrapText="1" indent="1"/>
    </xf>
    <xf numFmtId="0" fontId="21" fillId="3" borderId="26" xfId="0" applyFont="1" applyFill="1" applyBorder="1" applyAlignment="1">
      <alignment horizontal="left" vertical="center" wrapText="1" indent="1"/>
    </xf>
    <xf numFmtId="186" fontId="8" fillId="3" borderId="10" xfId="0" applyNumberFormat="1" applyFont="1" applyFill="1" applyBorder="1" applyAlignment="1">
      <alignment horizontal="right" vertical="center"/>
    </xf>
    <xf numFmtId="186" fontId="8" fillId="3" borderId="60" xfId="0" applyNumberFormat="1" applyFont="1" applyFill="1" applyBorder="1" applyAlignment="1">
      <alignment horizontal="right" vertical="center"/>
    </xf>
    <xf numFmtId="186" fontId="8" fillId="3" borderId="65" xfId="0" applyNumberFormat="1" applyFont="1" applyFill="1" applyBorder="1" applyAlignment="1">
      <alignment horizontal="right" vertical="center"/>
    </xf>
    <xf numFmtId="0" fontId="8" fillId="3" borderId="2" xfId="0"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186" fontId="8" fillId="3" borderId="2" xfId="0" applyNumberFormat="1" applyFont="1" applyFill="1" applyBorder="1" applyAlignment="1">
      <alignment horizontal="right" vertical="center"/>
    </xf>
    <xf numFmtId="186" fontId="8" fillId="3" borderId="31" xfId="0" applyNumberFormat="1" applyFont="1" applyFill="1" applyBorder="1" applyAlignment="1">
      <alignment horizontal="right" vertical="center"/>
    </xf>
    <xf numFmtId="186" fontId="8" fillId="3" borderId="66" xfId="0" applyNumberFormat="1" applyFont="1" applyFill="1" applyBorder="1" applyAlignment="1">
      <alignment horizontal="right" vertical="center"/>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178" fontId="6" fillId="2" borderId="31" xfId="0" applyNumberFormat="1" applyFont="1" applyFill="1" applyBorder="1" applyAlignment="1">
      <alignment horizontal="right" vertical="center"/>
    </xf>
    <xf numFmtId="178" fontId="6" fillId="2" borderId="66" xfId="0" applyNumberFormat="1" applyFont="1" applyFill="1" applyBorder="1" applyAlignment="1">
      <alignment horizontal="right" vertical="center"/>
    </xf>
    <xf numFmtId="0" fontId="6" fillId="2" borderId="2" xfId="0" applyFont="1" applyFill="1" applyBorder="1" applyAlignment="1">
      <alignment horizontal="right" vertical="center"/>
    </xf>
    <xf numFmtId="0" fontId="6" fillId="2" borderId="31" xfId="0" applyFont="1" applyFill="1" applyBorder="1" applyAlignment="1">
      <alignment horizontal="right" vertical="center"/>
    </xf>
    <xf numFmtId="0" fontId="6" fillId="2" borderId="4" xfId="0" applyFont="1" applyFill="1" applyBorder="1" applyAlignment="1">
      <alignment horizontal="right" vertical="center"/>
    </xf>
    <xf numFmtId="0" fontId="6" fillId="2" borderId="24" xfId="0" applyFont="1" applyFill="1" applyBorder="1" applyAlignment="1">
      <alignment horizontal="right" vertical="center"/>
    </xf>
    <xf numFmtId="49" fontId="6" fillId="2" borderId="8"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41" xfId="0" applyFont="1" applyFill="1" applyBorder="1" applyAlignment="1">
      <alignment horizontal="left" vertical="center"/>
    </xf>
    <xf numFmtId="0" fontId="6" fillId="2" borderId="5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7" xfId="0" applyFont="1" applyFill="1" applyBorder="1" applyAlignment="1">
      <alignment horizontal="center" vertical="center"/>
    </xf>
    <xf numFmtId="178" fontId="6" fillId="2" borderId="22" xfId="1" applyNumberFormat="1" applyFont="1" applyFill="1" applyBorder="1" applyAlignment="1">
      <alignment horizontal="right" vertical="center"/>
    </xf>
    <xf numFmtId="178" fontId="6" fillId="2" borderId="56" xfId="1" applyNumberFormat="1" applyFont="1" applyFill="1" applyBorder="1" applyAlignment="1">
      <alignment horizontal="right" vertical="center"/>
    </xf>
    <xf numFmtId="178" fontId="6" fillId="2" borderId="68" xfId="1" applyNumberFormat="1" applyFont="1" applyFill="1" applyBorder="1" applyAlignment="1">
      <alignment horizontal="right" vertical="center"/>
    </xf>
    <xf numFmtId="178" fontId="6" fillId="2" borderId="51" xfId="1" applyNumberFormat="1" applyFont="1" applyFill="1" applyBorder="1" applyAlignment="1">
      <alignment horizontal="right" vertical="center"/>
    </xf>
    <xf numFmtId="178" fontId="6" fillId="2" borderId="62" xfId="1" applyNumberFormat="1" applyFont="1" applyFill="1" applyBorder="1" applyAlignment="1">
      <alignment horizontal="right" vertical="center"/>
    </xf>
    <xf numFmtId="178" fontId="6" fillId="2" borderId="69" xfId="1" applyNumberFormat="1" applyFont="1" applyFill="1" applyBorder="1" applyAlignment="1">
      <alignment horizontal="right" vertical="center"/>
    </xf>
    <xf numFmtId="178" fontId="6" fillId="2" borderId="14" xfId="1" applyNumberFormat="1" applyFont="1" applyFill="1" applyBorder="1" applyAlignment="1">
      <alignment horizontal="right" vertical="center"/>
    </xf>
    <xf numFmtId="178" fontId="6" fillId="2" borderId="34" xfId="1" applyNumberFormat="1" applyFont="1" applyFill="1" applyBorder="1" applyAlignment="1">
      <alignment horizontal="right" vertical="center"/>
    </xf>
    <xf numFmtId="178" fontId="6" fillId="2" borderId="58" xfId="1" applyNumberFormat="1" applyFont="1" applyFill="1" applyBorder="1" applyAlignment="1">
      <alignment horizontal="right" vertical="center"/>
    </xf>
    <xf numFmtId="186" fontId="6" fillId="3" borderId="52" xfId="1" applyNumberFormat="1" applyFont="1" applyFill="1" applyBorder="1" applyAlignment="1">
      <alignment horizontal="right" vertical="center"/>
    </xf>
    <xf numFmtId="186" fontId="6" fillId="3" borderId="53" xfId="1" applyNumberFormat="1" applyFont="1" applyFill="1" applyBorder="1" applyAlignment="1">
      <alignment horizontal="right" vertical="center"/>
    </xf>
    <xf numFmtId="186" fontId="6" fillId="3" borderId="70" xfId="1" applyNumberFormat="1" applyFont="1" applyFill="1" applyBorder="1" applyAlignment="1">
      <alignment horizontal="right" vertical="center"/>
    </xf>
    <xf numFmtId="0" fontId="6" fillId="2" borderId="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8"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29" xfId="0" applyFont="1" applyFill="1" applyBorder="1" applyAlignment="1">
      <alignment horizontal="center" vertical="center"/>
    </xf>
    <xf numFmtId="0" fontId="6" fillId="2" borderId="46" xfId="0" applyFont="1" applyFill="1" applyBorder="1" applyAlignment="1">
      <alignment horizontal="center" vertical="center"/>
    </xf>
    <xf numFmtId="0" fontId="19" fillId="2" borderId="28" xfId="0" applyFont="1" applyFill="1" applyBorder="1" applyAlignment="1">
      <alignment horizontal="left" vertical="center" wrapText="1" indent="1"/>
    </xf>
    <xf numFmtId="0" fontId="19" fillId="2" borderId="45" xfId="0" applyFont="1" applyFill="1" applyBorder="1" applyAlignment="1">
      <alignment horizontal="left" vertical="center" wrapText="1" indent="1"/>
    </xf>
    <xf numFmtId="49" fontId="7" fillId="4" borderId="8" xfId="0" applyNumberFormat="1" applyFont="1" applyFill="1" applyBorder="1" applyAlignment="1">
      <alignment horizontal="center" vertical="center"/>
    </xf>
    <xf numFmtId="0" fontId="10" fillId="2" borderId="4"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6" fillId="2" borderId="14" xfId="0" applyFont="1" applyFill="1" applyBorder="1" applyAlignment="1">
      <alignment horizontal="left" vertical="center" wrapText="1" indent="1"/>
    </xf>
    <xf numFmtId="0" fontId="6" fillId="2" borderId="39" xfId="0" applyFont="1" applyFill="1" applyBorder="1" applyAlignment="1">
      <alignment horizontal="left" vertical="center" wrapText="1" indent="1"/>
    </xf>
    <xf numFmtId="0" fontId="6" fillId="2" borderId="14" xfId="0" applyFont="1" applyFill="1" applyBorder="1" applyAlignment="1">
      <alignment horizontal="center" vertical="center" wrapText="1"/>
    </xf>
    <xf numFmtId="0" fontId="6" fillId="2" borderId="39" xfId="0" applyFont="1" applyFill="1" applyBorder="1" applyAlignment="1">
      <alignment horizontal="center" vertical="center" wrapText="1"/>
    </xf>
    <xf numFmtId="178" fontId="6" fillId="2" borderId="32" xfId="1" applyNumberFormat="1" applyFont="1" applyFill="1" applyBorder="1" applyAlignment="1">
      <alignment horizontal="right" vertical="center"/>
    </xf>
    <xf numFmtId="0" fontId="6" fillId="2" borderId="28" xfId="0" applyFont="1" applyFill="1" applyBorder="1" applyAlignment="1">
      <alignment horizontal="center" vertical="center"/>
    </xf>
    <xf numFmtId="0" fontId="6" fillId="2" borderId="45" xfId="0" applyFont="1" applyFill="1" applyBorder="1" applyAlignment="1">
      <alignment horizontal="center" vertical="center"/>
    </xf>
    <xf numFmtId="186" fontId="6" fillId="2" borderId="52" xfId="1" applyNumberFormat="1" applyFont="1" applyFill="1" applyBorder="1" applyAlignment="1">
      <alignment horizontal="right" vertical="center"/>
    </xf>
    <xf numFmtId="186" fontId="6" fillId="2" borderId="53" xfId="1" applyNumberFormat="1" applyFont="1" applyFill="1" applyBorder="1" applyAlignment="1">
      <alignment horizontal="right" vertical="center"/>
    </xf>
    <xf numFmtId="186" fontId="6" fillId="2" borderId="70" xfId="1" applyNumberFormat="1" applyFont="1" applyFill="1" applyBorder="1" applyAlignment="1">
      <alignment horizontal="right" vertical="center"/>
    </xf>
    <xf numFmtId="49" fontId="6" fillId="4" borderId="8"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2" borderId="25" xfId="0" applyFill="1" applyBorder="1" applyAlignment="1">
      <alignment horizontal="center" vertical="center"/>
    </xf>
    <xf numFmtId="0" fontId="0" fillId="2" borderId="14" xfId="0" applyFill="1" applyBorder="1" applyAlignment="1">
      <alignment horizontal="center" vertical="center"/>
    </xf>
    <xf numFmtId="0" fontId="0" fillId="2" borderId="39" xfId="0" applyFill="1" applyBorder="1" applyAlignment="1">
      <alignment horizontal="center" vertical="center"/>
    </xf>
    <xf numFmtId="0" fontId="0" fillId="2" borderId="28" xfId="0" applyFill="1" applyBorder="1" applyAlignment="1">
      <alignment horizontal="center" vertical="center"/>
    </xf>
    <xf numFmtId="0" fontId="0" fillId="2" borderId="45" xfId="0"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4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8" xfId="0" applyFont="1" applyFill="1" applyBorder="1" applyAlignment="1">
      <alignment horizontal="center" vertical="center"/>
    </xf>
    <xf numFmtId="187" fontId="10" fillId="3" borderId="4" xfId="0" applyNumberFormat="1" applyFont="1" applyFill="1" applyBorder="1" applyAlignment="1">
      <alignment horizontal="right" vertical="center"/>
    </xf>
    <xf numFmtId="187" fontId="10" fillId="3" borderId="24" xfId="0" applyNumberFormat="1" applyFont="1" applyFill="1" applyBorder="1" applyAlignment="1">
      <alignment horizontal="right" vertical="center"/>
    </xf>
    <xf numFmtId="187" fontId="10" fillId="3" borderId="4" xfId="0" applyNumberFormat="1" applyFont="1" applyFill="1" applyBorder="1" applyAlignment="1">
      <alignment horizontal="center" vertical="center"/>
    </xf>
    <xf numFmtId="187" fontId="10" fillId="3" borderId="24" xfId="0" applyNumberFormat="1" applyFont="1" applyFill="1" applyBorder="1" applyAlignment="1">
      <alignment horizontal="center" vertical="center"/>
    </xf>
    <xf numFmtId="178" fontId="6" fillId="2" borderId="4" xfId="0" applyNumberFormat="1" applyFont="1" applyFill="1" applyBorder="1" applyAlignment="1">
      <alignment horizontal="center" vertical="center"/>
    </xf>
    <xf numFmtId="178" fontId="6" fillId="2" borderId="24" xfId="0" applyNumberFormat="1" applyFont="1" applyFill="1" applyBorder="1" applyAlignment="1">
      <alignment horizontal="center" vertical="center"/>
    </xf>
    <xf numFmtId="183" fontId="10" fillId="3" borderId="5" xfId="0" applyNumberFormat="1" applyFont="1" applyFill="1" applyBorder="1" applyAlignment="1">
      <alignment horizontal="right" vertical="center"/>
    </xf>
    <xf numFmtId="183" fontId="10" fillId="3" borderId="38" xfId="0" applyNumberFormat="1" applyFont="1" applyFill="1" applyBorder="1" applyAlignment="1">
      <alignment horizontal="right" vertical="center"/>
    </xf>
    <xf numFmtId="183" fontId="10" fillId="3" borderId="5" xfId="0" applyNumberFormat="1" applyFont="1" applyFill="1" applyBorder="1" applyAlignment="1">
      <alignment horizontal="center" vertical="center"/>
    </xf>
    <xf numFmtId="183" fontId="10" fillId="3" borderId="38" xfId="0" applyNumberFormat="1" applyFont="1" applyFill="1" applyBorder="1" applyAlignment="1">
      <alignment horizontal="center" vertical="center"/>
    </xf>
    <xf numFmtId="178" fontId="6" fillId="2" borderId="5" xfId="0" applyNumberFormat="1" applyFont="1" applyFill="1" applyBorder="1" applyAlignment="1">
      <alignment horizontal="center" vertical="center"/>
    </xf>
    <xf numFmtId="178" fontId="6" fillId="2" borderId="38" xfId="0" applyNumberFormat="1" applyFont="1" applyFill="1" applyBorder="1" applyAlignment="1">
      <alignment horizontal="center" vertical="center"/>
    </xf>
    <xf numFmtId="183" fontId="10" fillId="3" borderId="11" xfId="0" applyNumberFormat="1" applyFont="1" applyFill="1" applyBorder="1" applyAlignment="1">
      <alignment horizontal="right" vertical="center"/>
    </xf>
    <xf numFmtId="183" fontId="10" fillId="3" borderId="41" xfId="0" applyNumberFormat="1" applyFont="1" applyFill="1" applyBorder="1" applyAlignment="1">
      <alignment horizontal="right" vertical="center"/>
    </xf>
    <xf numFmtId="183" fontId="10" fillId="3" borderId="11" xfId="0" applyNumberFormat="1" applyFont="1" applyFill="1" applyBorder="1" applyAlignment="1">
      <alignment horizontal="center" vertical="center"/>
    </xf>
    <xf numFmtId="183" fontId="10" fillId="3" borderId="41" xfId="0" applyNumberFormat="1" applyFont="1" applyFill="1" applyBorder="1" applyAlignment="1">
      <alignment horizontal="center" vertical="center"/>
    </xf>
    <xf numFmtId="178" fontId="6" fillId="2" borderId="11" xfId="0" applyNumberFormat="1" applyFont="1" applyFill="1" applyBorder="1" applyAlignment="1">
      <alignment horizontal="center" vertical="center"/>
    </xf>
    <xf numFmtId="178" fontId="6" fillId="2" borderId="41"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10" fillId="2" borderId="41" xfId="0" applyFont="1" applyFill="1" applyBorder="1" applyAlignment="1">
      <alignment horizontal="center" vertical="center"/>
    </xf>
    <xf numFmtId="183" fontId="10" fillId="3" borderId="13" xfId="0" applyNumberFormat="1" applyFont="1" applyFill="1" applyBorder="1" applyAlignment="1">
      <alignment horizontal="right" vertical="center"/>
    </xf>
    <xf numFmtId="183" fontId="10" fillId="3" borderId="40" xfId="0" applyNumberFormat="1" applyFont="1" applyFill="1" applyBorder="1" applyAlignment="1">
      <alignment horizontal="right" vertical="center"/>
    </xf>
    <xf numFmtId="187" fontId="10" fillId="3" borderId="14" xfId="0" applyNumberFormat="1" applyFont="1" applyFill="1" applyBorder="1" applyAlignment="1">
      <alignment horizontal="right" vertical="center"/>
    </xf>
    <xf numFmtId="187" fontId="10" fillId="3" borderId="39" xfId="0" applyNumberFormat="1" applyFont="1" applyFill="1" applyBorder="1" applyAlignment="1">
      <alignment horizontal="right" vertical="center"/>
    </xf>
    <xf numFmtId="187" fontId="10" fillId="3" borderId="5" xfId="0" applyNumberFormat="1" applyFont="1" applyFill="1" applyBorder="1" applyAlignment="1">
      <alignment horizontal="right" vertical="center"/>
    </xf>
    <xf numFmtId="187" fontId="10" fillId="3" borderId="38" xfId="0" applyNumberFormat="1" applyFont="1" applyFill="1" applyBorder="1" applyAlignment="1">
      <alignment horizontal="right" vertical="center"/>
    </xf>
    <xf numFmtId="187" fontId="10" fillId="2" borderId="5" xfId="0" applyNumberFormat="1" applyFont="1" applyFill="1" applyBorder="1" applyAlignment="1">
      <alignment horizontal="right" vertical="center"/>
    </xf>
    <xf numFmtId="187" fontId="10" fillId="2" borderId="38" xfId="0" applyNumberFormat="1" applyFont="1" applyFill="1" applyBorder="1" applyAlignment="1">
      <alignment horizontal="right" vertical="center"/>
    </xf>
    <xf numFmtId="183" fontId="10" fillId="2" borderId="5" xfId="0" applyNumberFormat="1" applyFont="1" applyFill="1" applyBorder="1" applyAlignment="1">
      <alignment horizontal="right" vertical="center"/>
    </xf>
    <xf numFmtId="183" fontId="10" fillId="2" borderId="38" xfId="0" applyNumberFormat="1" applyFont="1" applyFill="1" applyBorder="1" applyAlignment="1">
      <alignment horizontal="right" vertical="center"/>
    </xf>
    <xf numFmtId="183" fontId="22" fillId="3" borderId="13" xfId="0" applyNumberFormat="1" applyFont="1" applyFill="1" applyBorder="1" applyAlignment="1">
      <alignment horizontal="right" vertical="center"/>
    </xf>
    <xf numFmtId="183" fontId="22" fillId="3" borderId="40" xfId="0" applyNumberFormat="1" applyFont="1" applyFill="1" applyBorder="1" applyAlignment="1">
      <alignment horizontal="right" vertical="center"/>
    </xf>
    <xf numFmtId="183" fontId="10" fillId="3" borderId="15" xfId="0" applyNumberFormat="1" applyFont="1" applyFill="1" applyBorder="1" applyAlignment="1">
      <alignment horizontal="right" vertical="center"/>
    </xf>
    <xf numFmtId="183" fontId="10" fillId="3" borderId="48" xfId="0" applyNumberFormat="1" applyFont="1" applyFill="1" applyBorder="1" applyAlignment="1">
      <alignment horizontal="right" vertical="center"/>
    </xf>
    <xf numFmtId="187" fontId="10" fillId="3" borderId="29" xfId="0" applyNumberFormat="1" applyFont="1" applyFill="1" applyBorder="1" applyAlignment="1">
      <alignment horizontal="right" vertical="center"/>
    </xf>
    <xf numFmtId="187" fontId="10" fillId="3" borderId="46" xfId="0" applyNumberFormat="1" applyFont="1" applyFill="1" applyBorder="1" applyAlignment="1">
      <alignment horizontal="right" vertical="center"/>
    </xf>
    <xf numFmtId="187" fontId="10" fillId="2" borderId="29" xfId="0" applyNumberFormat="1" applyFont="1" applyFill="1" applyBorder="1" applyAlignment="1">
      <alignment horizontal="center" vertical="center"/>
    </xf>
    <xf numFmtId="187" fontId="10" fillId="2" borderId="46" xfId="0" applyNumberFormat="1" applyFont="1" applyFill="1" applyBorder="1" applyAlignment="1">
      <alignment horizontal="center" vertical="center"/>
    </xf>
    <xf numFmtId="178" fontId="6" fillId="2" borderId="29" xfId="0" applyNumberFormat="1" applyFont="1" applyFill="1" applyBorder="1" applyAlignment="1">
      <alignment horizontal="center" vertical="center"/>
    </xf>
    <xf numFmtId="178" fontId="6" fillId="2" borderId="85" xfId="0" applyNumberFormat="1" applyFont="1" applyFill="1" applyBorder="1" applyAlignment="1">
      <alignment horizontal="center" vertical="center"/>
    </xf>
    <xf numFmtId="183" fontId="10" fillId="2" borderId="15" xfId="0" applyNumberFormat="1" applyFont="1" applyFill="1" applyBorder="1" applyAlignment="1">
      <alignment horizontal="center" vertical="center"/>
    </xf>
    <xf numFmtId="183" fontId="10" fillId="2" borderId="48" xfId="0" applyNumberFormat="1" applyFont="1" applyFill="1" applyBorder="1" applyAlignment="1">
      <alignment horizontal="center" vertical="center"/>
    </xf>
    <xf numFmtId="178" fontId="6" fillId="2" borderId="15" xfId="0" applyNumberFormat="1" applyFont="1" applyFill="1" applyBorder="1" applyAlignment="1">
      <alignment horizontal="center" vertical="center"/>
    </xf>
    <xf numFmtId="178" fontId="6" fillId="2" borderId="86" xfId="0" applyNumberFormat="1" applyFont="1" applyFill="1" applyBorder="1" applyAlignment="1">
      <alignment horizontal="center" vertical="center"/>
    </xf>
    <xf numFmtId="187" fontId="10" fillId="2" borderId="29" xfId="0" applyNumberFormat="1" applyFont="1" applyFill="1" applyBorder="1" applyAlignment="1">
      <alignment horizontal="right" vertical="center"/>
    </xf>
    <xf numFmtId="187" fontId="10" fillId="2" borderId="46" xfId="0" applyNumberFormat="1" applyFont="1" applyFill="1" applyBorder="1" applyAlignment="1">
      <alignment horizontal="right" vertical="center"/>
    </xf>
    <xf numFmtId="183" fontId="10" fillId="2" borderId="15" xfId="0" applyNumberFormat="1" applyFont="1" applyFill="1" applyBorder="1" applyAlignment="1">
      <alignment horizontal="right" vertical="center"/>
    </xf>
    <xf numFmtId="183" fontId="10" fillId="2" borderId="48" xfId="0" applyNumberFormat="1" applyFont="1" applyFill="1" applyBorder="1" applyAlignment="1">
      <alignment horizontal="right"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178" fontId="2" fillId="2" borderId="2"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178" fontId="2" fillId="2" borderId="3"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31" xfId="0" applyFont="1" applyFill="1" applyBorder="1" applyAlignment="1">
      <alignment horizontal="right" vertical="center"/>
    </xf>
    <xf numFmtId="0" fontId="2" fillId="2" borderId="3" xfId="0" applyFont="1" applyFill="1" applyBorder="1" applyAlignment="1">
      <alignment horizontal="right" vertical="center"/>
    </xf>
    <xf numFmtId="178" fontId="24" fillId="3" borderId="2" xfId="0" applyNumberFormat="1" applyFont="1" applyFill="1" applyBorder="1" applyAlignment="1">
      <alignment horizontal="right" vertical="center"/>
    </xf>
    <xf numFmtId="178" fontId="24" fillId="3" borderId="31" xfId="0" applyNumberFormat="1" applyFont="1" applyFill="1" applyBorder="1" applyAlignment="1">
      <alignment horizontal="right" vertical="center"/>
    </xf>
    <xf numFmtId="178" fontId="24" fillId="3" borderId="3" xfId="0" applyNumberFormat="1" applyFont="1" applyFill="1" applyBorder="1" applyAlignment="1">
      <alignment horizontal="right" vertical="center"/>
    </xf>
    <xf numFmtId="176" fontId="7" fillId="3" borderId="28" xfId="1" applyNumberFormat="1" applyFont="1" applyFill="1" applyBorder="1" applyAlignment="1">
      <alignment horizontal="right" vertical="center"/>
    </xf>
    <xf numFmtId="176" fontId="7" fillId="3" borderId="49" xfId="1" applyNumberFormat="1" applyFont="1" applyFill="1" applyBorder="1" applyAlignment="1">
      <alignment horizontal="right" vertical="center"/>
    </xf>
    <xf numFmtId="176" fontId="7" fillId="3" borderId="53" xfId="1" applyNumberFormat="1" applyFont="1" applyFill="1" applyBorder="1" applyAlignment="1">
      <alignment horizontal="right" vertical="center"/>
    </xf>
    <xf numFmtId="0" fontId="25" fillId="3" borderId="49" xfId="0" applyFont="1" applyFill="1" applyBorder="1" applyAlignment="1">
      <alignment horizontal="right" vertical="center"/>
    </xf>
    <xf numFmtId="0" fontId="7" fillId="3" borderId="53" xfId="0" applyFont="1" applyFill="1" applyBorder="1" applyAlignment="1">
      <alignment horizontal="right" vertical="center"/>
    </xf>
    <xf numFmtId="0" fontId="7" fillId="3" borderId="49" xfId="0" applyFont="1" applyFill="1" applyBorder="1" applyAlignment="1">
      <alignment horizontal="right" vertical="center"/>
    </xf>
    <xf numFmtId="49" fontId="6" fillId="2" borderId="6" xfId="0" applyNumberFormat="1" applyFont="1" applyFill="1" applyBorder="1" applyAlignment="1">
      <alignment horizontal="center" vertical="center"/>
    </xf>
    <xf numFmtId="0" fontId="6" fillId="2" borderId="5" xfId="0" applyFont="1" applyFill="1" applyBorder="1" applyAlignment="1">
      <alignment horizontal="distributed" vertical="center" indent="1"/>
    </xf>
    <xf numFmtId="0" fontId="6" fillId="2" borderId="38" xfId="0" applyFont="1" applyFill="1" applyBorder="1" applyAlignment="1">
      <alignment horizontal="distributed" vertical="center" indent="1"/>
    </xf>
    <xf numFmtId="0" fontId="6" fillId="2" borderId="5" xfId="0" applyFont="1" applyFill="1" applyBorder="1" applyAlignment="1">
      <alignment horizontal="distributed" vertical="center" wrapText="1" indent="1"/>
    </xf>
    <xf numFmtId="0" fontId="6" fillId="2" borderId="38" xfId="0" applyFont="1" applyFill="1" applyBorder="1" applyAlignment="1">
      <alignment horizontal="distributed" vertical="center" wrapText="1" indent="1"/>
    </xf>
    <xf numFmtId="0" fontId="0" fillId="2" borderId="5" xfId="0" applyFill="1" applyBorder="1" applyAlignment="1">
      <alignment horizontal="distributed" vertical="center" wrapText="1" indent="1"/>
    </xf>
    <xf numFmtId="0" fontId="0" fillId="2" borderId="38" xfId="0" applyFill="1" applyBorder="1" applyAlignment="1">
      <alignment horizontal="distributed" vertical="center" wrapText="1" indent="1"/>
    </xf>
    <xf numFmtId="0" fontId="0" fillId="2" borderId="13" xfId="0" applyFill="1" applyBorder="1" applyAlignment="1">
      <alignment horizontal="distributed" vertical="center" wrapText="1" indent="1"/>
    </xf>
    <xf numFmtId="0" fontId="0" fillId="2" borderId="40" xfId="0" applyFill="1" applyBorder="1" applyAlignment="1">
      <alignment horizontal="distributed" vertical="center" wrapText="1" indent="1"/>
    </xf>
    <xf numFmtId="0" fontId="19" fillId="2" borderId="19" xfId="0" applyFont="1" applyFill="1" applyBorder="1" applyAlignment="1">
      <alignment horizontal="left" vertical="top"/>
    </xf>
    <xf numFmtId="0" fontId="19" fillId="2" borderId="34" xfId="0" applyFont="1" applyFill="1" applyBorder="1" applyAlignment="1">
      <alignment horizontal="left" vertical="top"/>
    </xf>
    <xf numFmtId="0" fontId="19" fillId="2" borderId="39" xfId="0" applyFont="1" applyFill="1" applyBorder="1" applyAlignment="1">
      <alignment horizontal="left" vertical="top"/>
    </xf>
    <xf numFmtId="0" fontId="19" fillId="2" borderId="20" xfId="0" applyFont="1" applyFill="1" applyBorder="1" applyAlignment="1">
      <alignment horizontal="left" vertical="top"/>
    </xf>
    <xf numFmtId="0" fontId="19" fillId="2" borderId="0" xfId="0" applyFont="1" applyFill="1" applyBorder="1" applyAlignment="1">
      <alignment horizontal="left" vertical="top"/>
    </xf>
    <xf numFmtId="0" fontId="19" fillId="2" borderId="38" xfId="0" applyFont="1" applyFill="1" applyBorder="1" applyAlignment="1">
      <alignment horizontal="left" vertical="top"/>
    </xf>
    <xf numFmtId="0" fontId="19" fillId="2" borderId="21" xfId="0" applyFont="1" applyFill="1" applyBorder="1" applyAlignment="1">
      <alignment horizontal="left" vertical="top"/>
    </xf>
    <xf numFmtId="0" fontId="19" fillId="2" borderId="33" xfId="0" applyFont="1" applyFill="1" applyBorder="1" applyAlignment="1">
      <alignment horizontal="left" vertical="top"/>
    </xf>
    <xf numFmtId="0" fontId="19" fillId="2" borderId="40" xfId="0" applyFont="1" applyFill="1" applyBorder="1" applyAlignment="1">
      <alignment horizontal="left" vertical="top"/>
    </xf>
    <xf numFmtId="0" fontId="6" fillId="2" borderId="13" xfId="0" applyFont="1" applyFill="1" applyBorder="1" applyAlignment="1">
      <alignment horizontal="distributed" vertical="center" wrapText="1" indent="1"/>
    </xf>
    <xf numFmtId="0" fontId="6" fillId="2" borderId="40" xfId="0" applyFont="1" applyFill="1" applyBorder="1" applyAlignment="1">
      <alignment horizontal="distributed" vertical="center" wrapText="1" indent="1"/>
    </xf>
    <xf numFmtId="0" fontId="6" fillId="2" borderId="21"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9" xfId="0" applyFont="1" applyFill="1" applyBorder="1" applyAlignment="1">
      <alignment horizontal="center" vertical="center" wrapText="1"/>
    </xf>
    <xf numFmtId="49" fontId="6" fillId="2" borderId="12"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xf>
    <xf numFmtId="0" fontId="0" fillId="2" borderId="7" xfId="0" applyFill="1" applyBorder="1" applyAlignment="1">
      <alignment horizontal="center" vertic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41" xfId="0" applyFont="1" applyFill="1" applyBorder="1" applyAlignment="1">
      <alignment horizontal="center" vertical="center" wrapText="1"/>
    </xf>
    <xf numFmtId="49" fontId="10" fillId="2" borderId="4" xfId="0" applyNumberFormat="1" applyFont="1" applyFill="1" applyBorder="1" applyAlignment="1">
      <alignment horizontal="center" vertical="center"/>
    </xf>
    <xf numFmtId="49" fontId="10" fillId="2" borderId="13" xfId="0"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9" fillId="2" borderId="40" xfId="0" applyFont="1" applyFill="1" applyBorder="1" applyAlignment="1">
      <alignment horizontal="left" vertical="center" wrapText="1"/>
    </xf>
    <xf numFmtId="49" fontId="10" fillId="2" borderId="14" xfId="0" applyNumberFormat="1" applyFont="1" applyFill="1" applyBorder="1" applyAlignment="1">
      <alignment horizontal="center" vertical="center"/>
    </xf>
    <xf numFmtId="0" fontId="19" fillId="2" borderId="34" xfId="0" applyFont="1" applyFill="1" applyBorder="1" applyAlignment="1">
      <alignment horizontal="left" vertical="center" wrapText="1"/>
    </xf>
    <xf numFmtId="0" fontId="19" fillId="2" borderId="39" xfId="0" applyFont="1" applyFill="1" applyBorder="1" applyAlignment="1">
      <alignment horizontal="left" vertical="center" wrapText="1"/>
    </xf>
    <xf numFmtId="49" fontId="10" fillId="2" borderId="5" xfId="0" applyNumberFormat="1" applyFont="1" applyFill="1" applyBorder="1" applyAlignment="1">
      <alignment horizontal="center" vertical="center"/>
    </xf>
    <xf numFmtId="0" fontId="19" fillId="2" borderId="0" xfId="0" applyFont="1" applyFill="1" applyAlignment="1">
      <alignment horizontal="left" vertical="center" wrapText="1"/>
    </xf>
    <xf numFmtId="0" fontId="19" fillId="2" borderId="38" xfId="0" applyFont="1" applyFill="1" applyBorder="1" applyAlignment="1">
      <alignment horizontal="left" vertical="center" wrapText="1"/>
    </xf>
    <xf numFmtId="49" fontId="10" fillId="2" borderId="15" xfId="0" applyNumberFormat="1" applyFont="1" applyFill="1" applyBorder="1" applyAlignment="1">
      <alignment horizontal="center" vertical="center"/>
    </xf>
    <xf numFmtId="49" fontId="19" fillId="2" borderId="34" xfId="0" applyNumberFormat="1" applyFont="1" applyFill="1" applyBorder="1" applyAlignment="1">
      <alignment horizontal="left" vertical="center"/>
    </xf>
    <xf numFmtId="49" fontId="19" fillId="2" borderId="39" xfId="0" applyNumberFormat="1" applyFont="1" applyFill="1" applyBorder="1" applyAlignment="1">
      <alignment horizontal="left" vertical="center"/>
    </xf>
    <xf numFmtId="49" fontId="19" fillId="2" borderId="35" xfId="0" applyNumberFormat="1" applyFont="1" applyFill="1" applyBorder="1" applyAlignment="1">
      <alignment horizontal="left" vertical="center"/>
    </xf>
    <xf numFmtId="49" fontId="19" fillId="2" borderId="48" xfId="0" applyNumberFormat="1" applyFont="1" applyFill="1" applyBorder="1" applyAlignment="1">
      <alignment horizontal="left" vertical="center"/>
    </xf>
    <xf numFmtId="186" fontId="10" fillId="3" borderId="71" xfId="0" applyNumberFormat="1" applyFont="1" applyFill="1" applyBorder="1" applyAlignment="1">
      <alignment horizontal="right" vertical="center"/>
    </xf>
    <xf numFmtId="186" fontId="10" fillId="3" borderId="80" xfId="0" applyNumberFormat="1" applyFont="1" applyFill="1" applyBorder="1" applyAlignment="1">
      <alignment horizontal="right" vertical="center"/>
    </xf>
    <xf numFmtId="186" fontId="10" fillId="3" borderId="72" xfId="0" applyNumberFormat="1" applyFont="1" applyFill="1" applyBorder="1" applyAlignment="1">
      <alignment horizontal="right" vertical="center"/>
    </xf>
    <xf numFmtId="186" fontId="10" fillId="3" borderId="81" xfId="0" applyNumberFormat="1" applyFont="1" applyFill="1" applyBorder="1" applyAlignment="1">
      <alignment horizontal="right" vertical="center"/>
    </xf>
    <xf numFmtId="186" fontId="10" fillId="3" borderId="71" xfId="0" applyNumberFormat="1" applyFont="1" applyFill="1" applyBorder="1" applyAlignment="1">
      <alignment horizontal="center" vertical="center"/>
    </xf>
    <xf numFmtId="186" fontId="10" fillId="3" borderId="80" xfId="0" applyNumberFormat="1" applyFont="1" applyFill="1" applyBorder="1" applyAlignment="1">
      <alignment horizontal="center" vertical="center"/>
    </xf>
    <xf numFmtId="186" fontId="10" fillId="3" borderId="72" xfId="0" applyNumberFormat="1" applyFont="1" applyFill="1" applyBorder="1" applyAlignment="1">
      <alignment horizontal="center" vertical="center"/>
    </xf>
    <xf numFmtId="186" fontId="10" fillId="3" borderId="81" xfId="0" applyNumberFormat="1" applyFont="1" applyFill="1" applyBorder="1" applyAlignment="1">
      <alignment horizontal="center" vertical="center"/>
    </xf>
    <xf numFmtId="0" fontId="6" fillId="2" borderId="16"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 xfId="0" applyFont="1" applyFill="1" applyBorder="1" applyAlignment="1">
      <alignment horizontal="left" vertical="top"/>
    </xf>
    <xf numFmtId="0" fontId="6" fillId="2" borderId="8" xfId="0" applyFont="1" applyFill="1" applyBorder="1" applyAlignment="1">
      <alignment horizontal="left" vertical="top"/>
    </xf>
    <xf numFmtId="0" fontId="6" fillId="2" borderId="24" xfId="0" applyFont="1" applyFill="1" applyBorder="1" applyAlignment="1">
      <alignment horizontal="left" vertical="top"/>
    </xf>
    <xf numFmtId="0" fontId="6" fillId="2" borderId="5" xfId="0" applyFont="1" applyFill="1" applyBorder="1" applyAlignment="1">
      <alignment horizontal="left" vertical="top"/>
    </xf>
    <xf numFmtId="0" fontId="6" fillId="2" borderId="38" xfId="0" applyFont="1" applyFill="1" applyBorder="1" applyAlignment="1">
      <alignment horizontal="left" vertical="top"/>
    </xf>
    <xf numFmtId="0" fontId="6" fillId="2" borderId="11" xfId="0" applyFont="1" applyFill="1" applyBorder="1" applyAlignment="1">
      <alignment horizontal="left" vertical="top"/>
    </xf>
    <xf numFmtId="0" fontId="6" fillId="2" borderId="23" xfId="0" applyFont="1" applyFill="1" applyBorder="1" applyAlignment="1">
      <alignment horizontal="left" vertical="top"/>
    </xf>
    <xf numFmtId="0" fontId="6" fillId="2" borderId="41" xfId="0" applyFont="1" applyFill="1" applyBorder="1" applyAlignment="1">
      <alignment horizontal="left" vertical="top"/>
    </xf>
    <xf numFmtId="0" fontId="0" fillId="2" borderId="39" xfId="0" applyFill="1" applyBorder="1" applyAlignment="1">
      <alignment horizontal="distributed" vertical="center" indent="1"/>
    </xf>
    <xf numFmtId="0" fontId="0" fillId="2" borderId="5" xfId="0" applyFill="1" applyBorder="1" applyAlignment="1">
      <alignment horizontal="distributed" vertical="center" indent="1"/>
    </xf>
    <xf numFmtId="0" fontId="0" fillId="2" borderId="38" xfId="0" applyFill="1" applyBorder="1" applyAlignment="1">
      <alignment horizontal="distributed" vertical="center" indent="1"/>
    </xf>
    <xf numFmtId="0" fontId="0" fillId="2" borderId="13" xfId="0" applyFill="1" applyBorder="1" applyAlignment="1">
      <alignment horizontal="distributed" vertical="center" indent="1"/>
    </xf>
    <xf numFmtId="0" fontId="0" fillId="2" borderId="40" xfId="0" applyFill="1" applyBorder="1" applyAlignment="1">
      <alignment horizontal="distributed" vertical="center" inden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41" xfId="0" applyFont="1" applyFill="1" applyBorder="1" applyAlignment="1">
      <alignment horizontal="left" vertical="top" wrapText="1"/>
    </xf>
    <xf numFmtId="184" fontId="6" fillId="2" borderId="4" xfId="0" applyNumberFormat="1" applyFont="1" applyFill="1" applyBorder="1" applyAlignment="1">
      <alignment horizontal="right" vertical="center"/>
    </xf>
    <xf numFmtId="184" fontId="6" fillId="2" borderId="24" xfId="0" applyNumberFormat="1" applyFont="1" applyFill="1" applyBorder="1" applyAlignment="1">
      <alignment horizontal="right" vertical="center"/>
    </xf>
    <xf numFmtId="184" fontId="6" fillId="2" borderId="5" xfId="0" applyNumberFormat="1" applyFont="1" applyFill="1" applyBorder="1" applyAlignment="1">
      <alignment horizontal="right" vertical="center"/>
    </xf>
    <xf numFmtId="184" fontId="6" fillId="2" borderId="38" xfId="0" applyNumberFormat="1" applyFont="1" applyFill="1" applyBorder="1" applyAlignment="1">
      <alignment horizontal="right" vertical="center"/>
    </xf>
    <xf numFmtId="184" fontId="6" fillId="2" borderId="15" xfId="0" applyNumberFormat="1" applyFont="1" applyFill="1" applyBorder="1" applyAlignment="1">
      <alignment horizontal="right" vertical="center"/>
    </xf>
    <xf numFmtId="184" fontId="6" fillId="2" borderId="48" xfId="0" applyNumberFormat="1" applyFont="1" applyFill="1" applyBorder="1" applyAlignment="1">
      <alignment horizontal="right" vertical="center"/>
    </xf>
    <xf numFmtId="0" fontId="15" fillId="2" borderId="0" xfId="0" applyFont="1" applyFill="1" applyAlignment="1">
      <alignment horizontal="distributed" vertical="center" indent="10"/>
    </xf>
    <xf numFmtId="0" fontId="6" fillId="2" borderId="12" xfId="0" applyFont="1" applyFill="1" applyBorder="1" applyAlignment="1">
      <alignment horizontal="distributed" vertical="center" indent="1"/>
    </xf>
    <xf numFmtId="0" fontId="0" fillId="0" borderId="7" xfId="0" applyBorder="1" applyAlignment="1">
      <alignment horizontal="distributed" vertical="center" indent="1"/>
    </xf>
    <xf numFmtId="0" fontId="6" fillId="2" borderId="1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0" xfId="0" applyFont="1" applyFill="1" applyAlignment="1">
      <alignment horizontal="center" vertical="center"/>
    </xf>
    <xf numFmtId="0" fontId="35" fillId="2" borderId="0" xfId="0" applyFont="1" applyFill="1" applyAlignment="1">
      <alignment horizontal="left" vertical="center" wrapText="1"/>
    </xf>
    <xf numFmtId="0" fontId="10" fillId="2" borderId="50" xfId="0" applyFont="1" applyFill="1" applyBorder="1" applyAlignment="1">
      <alignment horizontal="left" vertical="center" indent="1"/>
    </xf>
    <xf numFmtId="0" fontId="10" fillId="2" borderId="61" xfId="0" applyFont="1" applyFill="1" applyBorder="1" applyAlignment="1">
      <alignment horizontal="left" vertical="center" indent="1"/>
    </xf>
    <xf numFmtId="0" fontId="10" fillId="2" borderId="147" xfId="0" applyFont="1" applyFill="1" applyBorder="1" applyAlignment="1">
      <alignment horizontal="left" vertical="center" indent="1"/>
    </xf>
    <xf numFmtId="0" fontId="10" fillId="2" borderId="50" xfId="0" applyFont="1" applyFill="1" applyBorder="1" applyAlignment="1">
      <alignment horizontal="center" vertical="center" wrapText="1"/>
    </xf>
    <xf numFmtId="0" fontId="10" fillId="2" borderId="147" xfId="0" applyFont="1" applyFill="1" applyBorder="1" applyAlignment="1">
      <alignment horizontal="center" vertical="center" wrapText="1"/>
    </xf>
    <xf numFmtId="0" fontId="10" fillId="2" borderId="132" xfId="0" applyFont="1" applyFill="1" applyBorder="1" applyAlignment="1">
      <alignment horizontal="center" vertical="center"/>
    </xf>
    <xf numFmtId="0" fontId="10" fillId="2" borderId="138"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106" xfId="0" applyFont="1" applyFill="1" applyBorder="1" applyAlignment="1">
      <alignment horizontal="center" vertical="center"/>
    </xf>
    <xf numFmtId="0" fontId="10" fillId="5" borderId="103" xfId="0" applyFont="1" applyFill="1" applyBorder="1" applyAlignment="1">
      <alignment horizontal="center" vertical="center"/>
    </xf>
    <xf numFmtId="0" fontId="10" fillId="5" borderId="107" xfId="0" applyFont="1" applyFill="1" applyBorder="1" applyAlignment="1">
      <alignment horizontal="center" vertical="center"/>
    </xf>
    <xf numFmtId="178" fontId="29" fillId="2" borderId="2" xfId="0" applyNumberFormat="1" applyFont="1" applyFill="1" applyBorder="1" applyAlignment="1">
      <alignment horizontal="left" vertical="center" wrapText="1"/>
    </xf>
    <xf numFmtId="178" fontId="29" fillId="2" borderId="31" xfId="0" applyNumberFormat="1" applyFont="1" applyFill="1" applyBorder="1" applyAlignment="1">
      <alignment horizontal="left" vertical="center" wrapText="1"/>
    </xf>
    <xf numFmtId="178" fontId="29" fillId="2" borderId="106" xfId="0" applyNumberFormat="1" applyFont="1" applyFill="1" applyBorder="1" applyAlignment="1">
      <alignment horizontal="left" vertical="center" wrapText="1"/>
    </xf>
    <xf numFmtId="0" fontId="10" fillId="5" borderId="93" xfId="0" applyFont="1" applyFill="1" applyBorder="1" applyAlignment="1">
      <alignment horizontal="center" vertical="center"/>
    </xf>
    <xf numFmtId="0" fontId="10" fillId="6" borderId="97" xfId="0" applyFont="1" applyFill="1" applyBorder="1" applyAlignment="1">
      <alignment horizontal="distributed" vertical="center" indent="1"/>
    </xf>
    <xf numFmtId="0" fontId="10" fillId="6" borderId="105" xfId="0" applyFont="1" applyFill="1" applyBorder="1" applyAlignment="1">
      <alignment horizontal="distributed" vertical="center" indent="1"/>
    </xf>
    <xf numFmtId="0" fontId="10" fillId="6" borderId="108" xfId="0" applyFont="1" applyFill="1" applyBorder="1" applyAlignment="1">
      <alignment horizontal="distributed" vertical="center" indent="1"/>
    </xf>
    <xf numFmtId="178" fontId="10" fillId="2" borderId="29" xfId="0" applyNumberFormat="1" applyFont="1" applyFill="1" applyBorder="1" applyAlignment="1">
      <alignment horizontal="left" vertical="center" wrapText="1"/>
    </xf>
    <xf numFmtId="178" fontId="10" fillId="2" borderId="36" xfId="0" applyNumberFormat="1" applyFont="1" applyFill="1" applyBorder="1" applyAlignment="1">
      <alignment horizontal="left" vertical="center" wrapText="1"/>
    </xf>
    <xf numFmtId="178" fontId="10" fillId="2" borderId="85" xfId="0" applyNumberFormat="1" applyFont="1" applyFill="1" applyBorder="1" applyAlignment="1">
      <alignment horizontal="left" vertical="center" wrapText="1"/>
    </xf>
    <xf numFmtId="0" fontId="10" fillId="6" borderId="98" xfId="0" applyFont="1" applyFill="1" applyBorder="1" applyAlignment="1">
      <alignment horizontal="distributed" vertical="center" indent="1"/>
    </xf>
    <xf numFmtId="0" fontId="10" fillId="6" borderId="32" xfId="0" applyFont="1" applyFill="1" applyBorder="1" applyAlignment="1">
      <alignment horizontal="distributed" vertical="center" indent="1"/>
    </xf>
    <xf numFmtId="0" fontId="10" fillId="6" borderId="25" xfId="0" applyFont="1" applyFill="1" applyBorder="1" applyAlignment="1">
      <alignment horizontal="distributed" vertical="center" indent="1"/>
    </xf>
    <xf numFmtId="0" fontId="10" fillId="6" borderId="99" xfId="0" applyFont="1" applyFill="1" applyBorder="1" applyAlignment="1">
      <alignment horizontal="distributed" vertical="center" indent="1"/>
    </xf>
    <xf numFmtId="0" fontId="10" fillId="6" borderId="62" xfId="0" applyFont="1" applyFill="1" applyBorder="1" applyAlignment="1">
      <alignment horizontal="distributed" vertical="center" indent="1"/>
    </xf>
    <xf numFmtId="0" fontId="10" fillId="6" borderId="44" xfId="0" applyFont="1" applyFill="1" applyBorder="1" applyAlignment="1">
      <alignment horizontal="distributed" vertical="center" indent="1"/>
    </xf>
    <xf numFmtId="0" fontId="14" fillId="2" borderId="28" xfId="0" applyFont="1" applyFill="1" applyBorder="1" applyAlignment="1">
      <alignment horizontal="center" vertical="center"/>
    </xf>
    <xf numFmtId="0" fontId="14" fillId="2" borderId="53" xfId="0" applyFont="1"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xf>
    <xf numFmtId="178" fontId="10" fillId="2" borderId="2" xfId="0" applyNumberFormat="1" applyFont="1" applyFill="1" applyBorder="1" applyAlignment="1">
      <alignment horizontal="center" vertical="center"/>
    </xf>
    <xf numFmtId="178" fontId="10" fillId="2" borderId="3" xfId="0" applyNumberFormat="1" applyFont="1" applyFill="1" applyBorder="1" applyAlignment="1">
      <alignment horizontal="center" vertical="center"/>
    </xf>
    <xf numFmtId="38" fontId="31" fillId="2" borderId="2" xfId="1" applyFont="1" applyFill="1" applyBorder="1" applyAlignment="1">
      <alignment horizontal="left" vertical="center" wrapText="1"/>
    </xf>
    <xf numFmtId="38" fontId="31" fillId="2" borderId="3" xfId="1" applyFont="1" applyFill="1" applyBorder="1" applyAlignment="1">
      <alignment horizontal="left" vertical="center" wrapText="1"/>
    </xf>
    <xf numFmtId="38" fontId="10" fillId="2" borderId="2" xfId="1" applyFont="1" applyFill="1" applyBorder="1" applyAlignment="1">
      <alignment horizontal="center" vertical="center"/>
    </xf>
    <xf numFmtId="38" fontId="10" fillId="2" borderId="31" xfId="1" applyFont="1" applyFill="1" applyBorder="1" applyAlignment="1">
      <alignment horizontal="center" vertical="center"/>
    </xf>
    <xf numFmtId="38" fontId="10" fillId="2" borderId="3" xfId="1" applyFont="1" applyFill="1" applyBorder="1" applyAlignment="1">
      <alignment horizontal="center" vertical="center"/>
    </xf>
    <xf numFmtId="0" fontId="10" fillId="2" borderId="29"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8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67"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00" xfId="0" applyFont="1" applyFill="1" applyBorder="1" applyAlignment="1">
      <alignment horizontal="center" vertical="center" wrapText="1"/>
    </xf>
    <xf numFmtId="0" fontId="10" fillId="2" borderId="12"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10" fillId="2" borderId="7" xfId="0" applyFont="1" applyFill="1" applyBorder="1" applyAlignment="1">
      <alignment horizontal="left" vertical="center" wrapText="1" indent="1"/>
    </xf>
    <xf numFmtId="0" fontId="10" fillId="2" borderId="102" xfId="0" applyFont="1" applyFill="1" applyBorder="1" applyAlignment="1">
      <alignment horizontal="left" vertical="center" wrapText="1" indent="1"/>
    </xf>
    <xf numFmtId="0" fontId="10" fillId="2" borderId="7" xfId="0" applyFont="1" applyFill="1" applyBorder="1" applyAlignment="1">
      <alignment horizontal="center" vertical="center" wrapText="1"/>
    </xf>
    <xf numFmtId="0" fontId="10" fillId="2" borderId="102" xfId="0" applyFont="1" applyFill="1" applyBorder="1" applyAlignment="1">
      <alignment horizontal="center" vertical="center" wrapText="1"/>
    </xf>
    <xf numFmtId="0" fontId="10" fillId="7" borderId="31" xfId="0" applyFont="1" applyFill="1" applyBorder="1" applyAlignment="1">
      <alignment horizontal="center" vertical="center"/>
    </xf>
    <xf numFmtId="0" fontId="10" fillId="7" borderId="106" xfId="0" applyFont="1" applyFill="1" applyBorder="1" applyAlignment="1">
      <alignment horizontal="center" vertical="center"/>
    </xf>
    <xf numFmtId="0" fontId="10" fillId="7" borderId="103" xfId="0" applyFont="1" applyFill="1" applyBorder="1" applyAlignment="1">
      <alignment horizontal="center" vertical="center"/>
    </xf>
    <xf numFmtId="0" fontId="10" fillId="7" borderId="107" xfId="0" applyFont="1" applyFill="1" applyBorder="1" applyAlignment="1">
      <alignment horizontal="center" vertical="center"/>
    </xf>
    <xf numFmtId="0" fontId="10" fillId="7" borderId="9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46" xfId="0" applyFont="1" applyFill="1" applyBorder="1" applyAlignment="1">
      <alignment horizontal="center" vertical="center" wrapText="1"/>
    </xf>
    <xf numFmtId="178" fontId="22" fillId="2" borderId="2" xfId="0" applyNumberFormat="1" applyFont="1" applyFill="1" applyBorder="1" applyAlignment="1">
      <alignment horizontal="left" vertical="center" wrapText="1"/>
    </xf>
    <xf numFmtId="178" fontId="22" fillId="2" borderId="31" xfId="0" applyNumberFormat="1" applyFont="1" applyFill="1" applyBorder="1" applyAlignment="1">
      <alignment horizontal="left" vertical="center" wrapText="1"/>
    </xf>
    <xf numFmtId="178" fontId="22" fillId="2" borderId="106" xfId="0" applyNumberFormat="1" applyFont="1" applyFill="1" applyBorder="1" applyAlignment="1">
      <alignment horizontal="left" vertical="center" wrapText="1"/>
    </xf>
    <xf numFmtId="178" fontId="0" fillId="2" borderId="2" xfId="0" applyNumberFormat="1" applyFill="1" applyBorder="1" applyAlignment="1">
      <alignment horizontal="center" vertical="center"/>
    </xf>
    <xf numFmtId="178" fontId="0" fillId="2" borderId="3" xfId="0" applyNumberFormat="1" applyFill="1" applyBorder="1" applyAlignment="1">
      <alignment horizontal="center" vertical="center"/>
    </xf>
    <xf numFmtId="0" fontId="10" fillId="2" borderId="10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16"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36" fillId="2" borderId="12" xfId="0" applyFont="1" applyFill="1" applyBorder="1" applyAlignment="1">
      <alignment horizontal="left" vertical="center" wrapText="1" indent="1"/>
    </xf>
    <xf numFmtId="0" fontId="36" fillId="2" borderId="6" xfId="0" applyFont="1" applyFill="1" applyBorder="1" applyAlignment="1">
      <alignment horizontal="left" vertical="center" wrapText="1" indent="1"/>
    </xf>
    <xf numFmtId="0" fontId="36" fillId="2" borderId="7" xfId="0" applyFont="1" applyFill="1" applyBorder="1" applyAlignment="1">
      <alignment horizontal="left" vertical="center" wrapText="1" indent="1"/>
    </xf>
    <xf numFmtId="0" fontId="15" fillId="2" borderId="0" xfId="0" applyFont="1" applyFill="1" applyAlignment="1">
      <alignment horizontal="distributed" vertical="center" indent="12"/>
    </xf>
    <xf numFmtId="0" fontId="6" fillId="2" borderId="176" xfId="0" applyFont="1" applyFill="1" applyBorder="1" applyAlignment="1">
      <alignment horizontal="distributed" vertical="center" indent="1"/>
    </xf>
    <xf numFmtId="0" fontId="6" fillId="2" borderId="178" xfId="0" applyFont="1" applyFill="1" applyBorder="1" applyAlignment="1">
      <alignment horizontal="distributed" vertical="center" indent="1"/>
    </xf>
    <xf numFmtId="0" fontId="6" fillId="2" borderId="114"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188" fontId="6" fillId="2" borderId="2" xfId="0" applyNumberFormat="1" applyFont="1" applyFill="1" applyBorder="1" applyAlignment="1">
      <alignment horizontal="center" vertical="center"/>
    </xf>
    <xf numFmtId="188" fontId="6" fillId="2" borderId="31" xfId="0" applyNumberFormat="1" applyFont="1" applyFill="1" applyBorder="1" applyAlignment="1">
      <alignment horizontal="center" vertical="center"/>
    </xf>
    <xf numFmtId="0" fontId="6" fillId="2" borderId="114" xfId="0" applyFont="1" applyFill="1" applyBorder="1" applyAlignment="1">
      <alignment horizontal="distributed" vertical="center" wrapText="1" indent="1"/>
    </xf>
    <xf numFmtId="0" fontId="6" fillId="2" borderId="1" xfId="0" applyFont="1" applyFill="1" applyBorder="1" applyAlignment="1">
      <alignment horizontal="distributed" vertical="center" wrapText="1" indent="1"/>
    </xf>
    <xf numFmtId="0" fontId="6" fillId="2" borderId="177" xfId="0" applyFont="1" applyFill="1" applyBorder="1" applyAlignment="1">
      <alignment horizontal="distributed" vertical="center" wrapText="1" indent="1"/>
    </xf>
    <xf numFmtId="0" fontId="6" fillId="2" borderId="126" xfId="0" applyFont="1" applyFill="1" applyBorder="1" applyAlignment="1">
      <alignment horizontal="distributed" vertical="center" wrapText="1" indent="1"/>
    </xf>
    <xf numFmtId="0" fontId="36" fillId="2" borderId="88"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38" xfId="0" applyFont="1" applyFill="1" applyBorder="1" applyAlignment="1">
      <alignment horizontal="center" vertical="center" wrapText="1"/>
    </xf>
    <xf numFmtId="0" fontId="45" fillId="2" borderId="8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498475</xdr:colOff>
      <xdr:row>8</xdr:row>
      <xdr:rowOff>197485</xdr:rowOff>
    </xdr:from>
    <xdr:to>
      <xdr:col>16</xdr:col>
      <xdr:colOff>663575</xdr:colOff>
      <xdr:row>10</xdr:row>
      <xdr:rowOff>67310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280275" y="1750060"/>
          <a:ext cx="993775" cy="38417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498475</xdr:colOff>
      <xdr:row>8</xdr:row>
      <xdr:rowOff>197485</xdr:rowOff>
    </xdr:from>
    <xdr:to>
      <xdr:col>16</xdr:col>
      <xdr:colOff>663575</xdr:colOff>
      <xdr:row>10</xdr:row>
      <xdr:rowOff>67310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80275" y="1750060"/>
          <a:ext cx="993775" cy="38417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498475</xdr:colOff>
      <xdr:row>9</xdr:row>
      <xdr:rowOff>197485</xdr:rowOff>
    </xdr:from>
    <xdr:to>
      <xdr:col>16</xdr:col>
      <xdr:colOff>663575</xdr:colOff>
      <xdr:row>11</xdr:row>
      <xdr:rowOff>67310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80275" y="1978660"/>
          <a:ext cx="993775" cy="38417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475615</xdr:colOff>
      <xdr:row>35</xdr:row>
      <xdr:rowOff>0</xdr:rowOff>
    </xdr:from>
    <xdr:to>
      <xdr:col>12</xdr:col>
      <xdr:colOff>641350</xdr:colOff>
      <xdr:row>36</xdr:row>
      <xdr:rowOff>45085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962265" y="16487775"/>
          <a:ext cx="851535" cy="33083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10795</xdr:colOff>
      <xdr:row>35</xdr:row>
      <xdr:rowOff>0</xdr:rowOff>
    </xdr:from>
    <xdr:to>
      <xdr:col>17</xdr:col>
      <xdr:colOff>188595</xdr:colOff>
      <xdr:row>36</xdr:row>
      <xdr:rowOff>32385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a:xfrm>
          <a:off x="8869045" y="16487775"/>
          <a:ext cx="2921000" cy="318135"/>
        </a:xfrm>
        <a:prstGeom prst="rect">
          <a:avLst/>
        </a:prstGeom>
        <a:solidFill>
          <a:srgbClr val="FFFFFF"/>
        </a:solidFill>
        <a:ln w="9525">
          <a:no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は自動計算するセルですので、入力は不要です。</a:t>
          </a:r>
        </a:p>
      </xdr:txBody>
    </xdr:sp>
    <xdr:clientData/>
  </xdr:twoCellAnchor>
  <xdr:twoCellAnchor>
    <xdr:from>
      <xdr:col>0</xdr:col>
      <xdr:colOff>554990</xdr:colOff>
      <xdr:row>2</xdr:row>
      <xdr:rowOff>74930</xdr:rowOff>
    </xdr:from>
    <xdr:to>
      <xdr:col>10</xdr:col>
      <xdr:colOff>99695</xdr:colOff>
      <xdr:row>6</xdr:row>
      <xdr:rowOff>471805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54990" y="932180"/>
          <a:ext cx="6669405" cy="1920875"/>
        </a:xfrm>
        <a:prstGeom prst="rect">
          <a:avLst/>
        </a:prstGeom>
        <a:noFill/>
        <a:ln w="9525" cmpd="sng">
          <a:noFill/>
        </a:ln>
        <a:effectLst>
          <a:outerShdw blurRad="50800" dist="50800" dir="5400000" algn="ctr" rotWithShape="0">
            <a:srgbClr val="000000">
              <a:alpha val="0"/>
            </a:srgbClr>
          </a:outerShdw>
        </a:effectLst>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latin typeface="ＭＳ 明朝"/>
              <a:ea typeface="ＭＳ 明朝"/>
            </a:rPr>
            <a:t>　令和　　年度あきた農商工応援ファンド支援事業の実施にあたり、次のことについて誓約い</a:t>
          </a:r>
          <a:endParaRPr kumimoji="1" lang="en-US" altLang="ja-JP" sz="1100">
            <a:latin typeface="ＭＳ 明朝"/>
            <a:ea typeface="ＭＳ 明朝"/>
          </a:endParaRPr>
        </a:p>
        <a:p>
          <a:r>
            <a:rPr kumimoji="1" lang="ja-JP" altLang="en-US" sz="1100">
              <a:latin typeface="ＭＳ 明朝"/>
              <a:ea typeface="ＭＳ 明朝"/>
            </a:rPr>
            <a:t>たします。</a:t>
          </a:r>
          <a:endParaRPr kumimoji="1" lang="en-US" altLang="ja-JP" sz="1100">
            <a:latin typeface="ＭＳ 明朝"/>
            <a:ea typeface="ＭＳ 明朝"/>
          </a:endParaRPr>
        </a:p>
        <a:p>
          <a:endParaRPr kumimoji="1" lang="en-US" altLang="ja-JP" sz="1100">
            <a:latin typeface="ＭＳ 明朝"/>
            <a:ea typeface="ＭＳ 明朝"/>
          </a:endParaRPr>
        </a:p>
        <a:p>
          <a:r>
            <a:rPr kumimoji="1" lang="ja-JP" altLang="en-US" sz="1100">
              <a:latin typeface="ＭＳ 明朝"/>
              <a:ea typeface="ＭＳ 明朝"/>
            </a:rPr>
            <a:t>１．国税及び地方税について</a:t>
          </a:r>
        </a:p>
        <a:p>
          <a:r>
            <a:rPr kumimoji="1" lang="ja-JP" altLang="en-US" sz="1100">
              <a:latin typeface="ＭＳ 明朝"/>
              <a:ea typeface="ＭＳ 明朝"/>
            </a:rPr>
            <a:t>　（以下の該当する項目の番号を○で囲んでください。）</a:t>
          </a:r>
        </a:p>
        <a:p>
          <a:r>
            <a:rPr kumimoji="1" lang="ja-JP" altLang="en-US" sz="1100">
              <a:latin typeface="ＭＳ 明朝"/>
              <a:ea typeface="ＭＳ 明朝"/>
            </a:rPr>
            <a:t>　（１）記入日現在における国税及び地方税の滞納はありません。</a:t>
          </a:r>
        </a:p>
        <a:p>
          <a:r>
            <a:rPr kumimoji="1" lang="ja-JP" altLang="en-US" sz="1100">
              <a:latin typeface="ＭＳ 明朝"/>
              <a:ea typeface="ＭＳ 明朝"/>
            </a:rPr>
            <a:t>　（２）記入日現在において以下のとおり滞納がありますが、今後、課税庁の了承した納入計</a:t>
          </a:r>
          <a:endParaRPr kumimoji="1" lang="en-US" altLang="ja-JP" sz="1100">
            <a:latin typeface="ＭＳ 明朝"/>
            <a:ea typeface="ＭＳ 明朝"/>
          </a:endParaRPr>
        </a:p>
        <a:p>
          <a:r>
            <a:rPr kumimoji="1" lang="ja-JP" altLang="en-US" sz="1100">
              <a:latin typeface="ＭＳ 明朝"/>
              <a:ea typeface="ＭＳ 明朝"/>
            </a:rPr>
            <a:t>　　　画に基づいて納付します。また、このことについての調査を貴職が行っても異議はあり</a:t>
          </a:r>
          <a:endParaRPr kumimoji="1" lang="en-US" altLang="ja-JP" sz="1100">
            <a:latin typeface="ＭＳ 明朝"/>
            <a:ea typeface="ＭＳ 明朝"/>
          </a:endParaRPr>
        </a:p>
        <a:p>
          <a:r>
            <a:rPr kumimoji="1" lang="ja-JP" altLang="en-US" sz="1100">
              <a:latin typeface="ＭＳ 明朝"/>
              <a:ea typeface="ＭＳ 明朝"/>
            </a:rPr>
            <a:t>　　　ません。</a:t>
          </a:r>
        </a:p>
        <a:p>
          <a:endParaRPr kumimoji="1" lang="ja-JP" altLang="en-US" sz="1100">
            <a:latin typeface="ＭＳ 明朝"/>
            <a:ea typeface="ＭＳ 明朝"/>
          </a:endParaRPr>
        </a:p>
      </xdr:txBody>
    </xdr:sp>
    <xdr:clientData/>
  </xdr:twoCellAnchor>
  <xdr:twoCellAnchor>
    <xdr:from>
      <xdr:col>0</xdr:col>
      <xdr:colOff>653415</xdr:colOff>
      <xdr:row>11</xdr:row>
      <xdr:rowOff>41275</xdr:rowOff>
    </xdr:from>
    <xdr:to>
      <xdr:col>10</xdr:col>
      <xdr:colOff>57785</xdr:colOff>
      <xdr:row>14</xdr:row>
      <xdr:rowOff>969010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53415" y="4270375"/>
          <a:ext cx="6529070" cy="1775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latin typeface="ＭＳ 明朝"/>
              <a:ea typeface="ＭＳ 明朝"/>
            </a:rPr>
            <a:t>２．県及び公的金融機関からの融資について</a:t>
          </a:r>
          <a:endParaRPr kumimoji="1" lang="en-US" altLang="ja-JP" sz="1100">
            <a:latin typeface="ＭＳ 明朝"/>
            <a:ea typeface="ＭＳ 明朝"/>
          </a:endParaRPr>
        </a:p>
        <a:p>
          <a:r>
            <a:rPr kumimoji="1" lang="ja-JP" altLang="en-US" sz="1100">
              <a:latin typeface="ＭＳ 明朝"/>
              <a:ea typeface="ＭＳ 明朝"/>
            </a:rPr>
            <a:t>　　（以下の該当する項目の番号を○で囲んでください。）</a:t>
          </a:r>
        </a:p>
        <a:p>
          <a:r>
            <a:rPr kumimoji="1" lang="ja-JP" altLang="en-US" sz="1100">
              <a:latin typeface="ＭＳ 明朝"/>
              <a:ea typeface="ＭＳ 明朝"/>
            </a:rPr>
            <a:t>　（１）記入日現在において県及び公的金融機関からの融資は受けていません。</a:t>
          </a:r>
        </a:p>
        <a:p>
          <a:r>
            <a:rPr kumimoji="1" lang="ja-JP" altLang="en-US" sz="1100">
              <a:latin typeface="ＭＳ 明朝"/>
              <a:ea typeface="ＭＳ 明朝"/>
            </a:rPr>
            <a:t>　（２）記入日現在における県及び公的金融機関からの融資を受けていますが、債務の不</a:t>
          </a:r>
          <a:endParaRPr kumimoji="1" lang="en-US" altLang="ja-JP" sz="1100">
            <a:latin typeface="ＭＳ 明朝"/>
            <a:ea typeface="ＭＳ 明朝"/>
          </a:endParaRPr>
        </a:p>
        <a:p>
          <a:r>
            <a:rPr kumimoji="1" lang="ja-JP" altLang="en-US" sz="1100">
              <a:latin typeface="ＭＳ 明朝"/>
              <a:ea typeface="ＭＳ 明朝"/>
            </a:rPr>
            <a:t>　　　履行はありません。</a:t>
          </a:r>
        </a:p>
        <a:p>
          <a:r>
            <a:rPr kumimoji="1" lang="ja-JP" altLang="en-US" sz="1100">
              <a:latin typeface="ＭＳ 明朝"/>
              <a:ea typeface="ＭＳ 明朝"/>
            </a:rPr>
            <a:t>　（３）記入日現在において以下のとおり債務の不履行がありますが、今後、債権者の了承</a:t>
          </a:r>
          <a:endParaRPr kumimoji="1" lang="en-US" altLang="ja-JP" sz="1100">
            <a:latin typeface="ＭＳ 明朝"/>
            <a:ea typeface="ＭＳ 明朝"/>
          </a:endParaRPr>
        </a:p>
        <a:p>
          <a:r>
            <a:rPr kumimoji="1" lang="ja-JP" altLang="en-US" sz="1100">
              <a:latin typeface="ＭＳ 明朝"/>
              <a:ea typeface="ＭＳ 明朝"/>
            </a:rPr>
            <a:t>　　　した返済計画に基づいて返済します。また、このことについての調査を貴職が行って</a:t>
          </a:r>
          <a:endParaRPr kumimoji="1" lang="en-US" altLang="ja-JP" sz="1100">
            <a:latin typeface="ＭＳ 明朝"/>
            <a:ea typeface="ＭＳ 明朝"/>
          </a:endParaRPr>
        </a:p>
        <a:p>
          <a:r>
            <a:rPr kumimoji="1" lang="ja-JP" altLang="en-US" sz="1100">
              <a:latin typeface="ＭＳ 明朝"/>
              <a:ea typeface="ＭＳ 明朝"/>
            </a:rPr>
            <a:t>　　　も異議はありません。</a:t>
          </a:r>
        </a:p>
        <a:p>
          <a:endParaRPr kumimoji="1" lang="ja-JP" altLang="en-US" sz="1100">
            <a:latin typeface="ＭＳ 明朝"/>
            <a:ea typeface="ＭＳ 明朝"/>
          </a:endParaRPr>
        </a:p>
      </xdr:txBody>
    </xdr:sp>
    <xdr:clientData/>
  </xdr:twoCellAnchor>
  <xdr:twoCellAnchor>
    <xdr:from>
      <xdr:col>0</xdr:col>
      <xdr:colOff>712470</xdr:colOff>
      <xdr:row>19</xdr:row>
      <xdr:rowOff>124460</xdr:rowOff>
    </xdr:from>
    <xdr:to>
      <xdr:col>10</xdr:col>
      <xdr:colOff>190500</xdr:colOff>
      <xdr:row>20</xdr:row>
      <xdr:rowOff>605155</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12470" y="7668260"/>
          <a:ext cx="6602730" cy="652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３．反社会的勢力の排除について</a:t>
          </a:r>
        </a:p>
        <a:p>
          <a:r>
            <a:rPr kumimoji="1" lang="ja-JP" altLang="en-US" sz="1100">
              <a:latin typeface="ＭＳ 明朝"/>
              <a:ea typeface="ＭＳ 明朝"/>
            </a:rPr>
            <a:t>　次の各号のいずれかに該当する者ではありません。</a:t>
          </a:r>
        </a:p>
      </xdr:txBody>
    </xdr:sp>
    <xdr:clientData/>
  </xdr:twoCellAnchor>
  <xdr:twoCellAnchor>
    <xdr:from>
      <xdr:col>0</xdr:col>
      <xdr:colOff>878205</xdr:colOff>
      <xdr:row>10</xdr:row>
      <xdr:rowOff>41275</xdr:rowOff>
    </xdr:from>
    <xdr:to>
      <xdr:col>11</xdr:col>
      <xdr:colOff>8255</xdr:colOff>
      <xdr:row>10</xdr:row>
      <xdr:rowOff>256540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78205" y="3984625"/>
          <a:ext cx="6616700" cy="2152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latin typeface="ＭＳ 明朝"/>
              <a:ea typeface="ＭＳ 明朝"/>
            </a:rPr>
            <a:t>※</a:t>
          </a:r>
          <a:r>
            <a:rPr kumimoji="1" lang="ja-JP" altLang="en-US" sz="1100">
              <a:latin typeface="ＭＳ 明朝"/>
              <a:ea typeface="ＭＳ 明朝"/>
            </a:rPr>
            <a:t>　課税庁が認めた納入計画を添付してください。</a:t>
          </a:r>
        </a:p>
      </xdr:txBody>
    </xdr:sp>
    <xdr:clientData/>
  </xdr:twoCellAnchor>
  <xdr:twoCellAnchor>
    <xdr:from>
      <xdr:col>0</xdr:col>
      <xdr:colOff>920115</xdr:colOff>
      <xdr:row>18</xdr:row>
      <xdr:rowOff>8255</xdr:rowOff>
    </xdr:from>
    <xdr:to>
      <xdr:col>11</xdr:col>
      <xdr:colOff>49530</xdr:colOff>
      <xdr:row>19</xdr:row>
      <xdr:rowOff>107950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20115" y="7380605"/>
          <a:ext cx="6616065" cy="271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latin typeface="ＭＳ 明朝"/>
              <a:ea typeface="ＭＳ 明朝"/>
            </a:rPr>
            <a:t>※</a:t>
          </a:r>
          <a:r>
            <a:rPr kumimoji="1" lang="ja-JP" altLang="en-US" sz="1100">
              <a:latin typeface="ＭＳ 明朝"/>
              <a:ea typeface="ＭＳ 明朝"/>
            </a:rPr>
            <a:t>　債権者が認めた返済計画を添付してください。</a:t>
          </a:r>
        </a:p>
      </xdr:txBody>
    </xdr:sp>
    <xdr:clientData/>
  </xdr:twoCellAnchor>
  <xdr:twoCellAnchor>
    <xdr:from>
      <xdr:col>1</xdr:col>
      <xdr:colOff>16510</xdr:colOff>
      <xdr:row>20</xdr:row>
      <xdr:rowOff>354965</xdr:rowOff>
    </xdr:from>
    <xdr:to>
      <xdr:col>10</xdr:col>
      <xdr:colOff>57785</xdr:colOff>
      <xdr:row>24</xdr:row>
      <xdr:rowOff>762000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007110" y="8070215"/>
          <a:ext cx="6175375" cy="2854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一　暴力団（暴力団員による不当な行為の防止等に関する法律（平成３年法律第７７号。</a:t>
          </a:r>
          <a:endParaRPr kumimoji="1" lang="en-US" altLang="ja-JP" sz="1100">
            <a:latin typeface="ＭＳ 明朝"/>
            <a:ea typeface="ＭＳ 明朝"/>
          </a:endParaRPr>
        </a:p>
        <a:p>
          <a:r>
            <a:rPr kumimoji="1" lang="ja-JP" altLang="en-US" sz="1100">
              <a:latin typeface="ＭＳ 明朝"/>
              <a:ea typeface="ＭＳ 明朝"/>
            </a:rPr>
            <a:t>　以下「暴力団対策法」という。）第２条第２号に規定する暴力団をいう。以下同</a:t>
          </a:r>
          <a:endParaRPr kumimoji="1" lang="en-US" altLang="ja-JP" sz="1100">
            <a:latin typeface="ＭＳ 明朝"/>
            <a:ea typeface="ＭＳ 明朝"/>
          </a:endParaRPr>
        </a:p>
        <a:p>
          <a:r>
            <a:rPr kumimoji="1" lang="ja-JP" altLang="en-US" sz="1100">
              <a:latin typeface="ＭＳ 明朝"/>
              <a:ea typeface="ＭＳ 明朝"/>
            </a:rPr>
            <a:t>　じ。）</a:t>
          </a:r>
        </a:p>
        <a:p>
          <a:r>
            <a:rPr kumimoji="1" lang="ja-JP" altLang="en-US" sz="1100">
              <a:latin typeface="ＭＳ 明朝"/>
              <a:ea typeface="ＭＳ 明朝"/>
            </a:rPr>
            <a:t>二　暴力団員（暴力団対策法第２条第６号に規定する暴力団員をいう。以下同じ。）</a:t>
          </a:r>
        </a:p>
        <a:p>
          <a:r>
            <a:rPr kumimoji="1" lang="ja-JP" altLang="en-US" sz="1100">
              <a:latin typeface="ＭＳ 明朝"/>
              <a:ea typeface="ＭＳ 明朝"/>
            </a:rPr>
            <a:t>三　暴力団準構成員（暴力団員以外の暴力団と関係を有する者であって、暴力団の威力</a:t>
          </a:r>
          <a:endParaRPr kumimoji="1" lang="en-US" altLang="ja-JP" sz="1100">
            <a:latin typeface="ＭＳ 明朝"/>
            <a:ea typeface="ＭＳ 明朝"/>
          </a:endParaRPr>
        </a:p>
        <a:p>
          <a:r>
            <a:rPr kumimoji="1" lang="ja-JP" altLang="en-US" sz="1100">
              <a:latin typeface="ＭＳ 明朝"/>
              <a:ea typeface="ＭＳ 明朝"/>
            </a:rPr>
            <a:t>　を背景に暴力的不法行為等を行うおそれがあるもの又は暴力団若しくは暴力団員に対</a:t>
          </a:r>
          <a:endParaRPr kumimoji="1" lang="en-US" altLang="ja-JP" sz="1100">
            <a:latin typeface="ＭＳ 明朝"/>
            <a:ea typeface="ＭＳ 明朝"/>
          </a:endParaRPr>
        </a:p>
        <a:p>
          <a:r>
            <a:rPr kumimoji="1" lang="ja-JP" altLang="en-US" sz="1100">
              <a:latin typeface="ＭＳ 明朝"/>
              <a:ea typeface="ＭＳ 明朝"/>
            </a:rPr>
            <a:t>　し資金、武器等の供給を行うなど暴力団の維持若しくは運営に協力し、若しくは関与</a:t>
          </a:r>
          <a:endParaRPr kumimoji="1" lang="en-US" altLang="ja-JP" sz="1100">
            <a:latin typeface="ＭＳ 明朝"/>
            <a:ea typeface="ＭＳ 明朝"/>
          </a:endParaRPr>
        </a:p>
        <a:p>
          <a:r>
            <a:rPr kumimoji="1" lang="ja-JP" altLang="en-US" sz="1100">
              <a:latin typeface="ＭＳ 明朝"/>
              <a:ea typeface="ＭＳ 明朝"/>
            </a:rPr>
            <a:t>　するものをいう。以下同じ。）</a:t>
          </a:r>
        </a:p>
        <a:p>
          <a:r>
            <a:rPr kumimoji="1" lang="ja-JP" altLang="en-US" sz="1100">
              <a:latin typeface="ＭＳ 明朝"/>
              <a:ea typeface="ＭＳ 明朝"/>
            </a:rPr>
            <a:t>四　暴力団関係企業（暴力団員が実質的にその経営に関与している企業、暴力団準構成</a:t>
          </a:r>
          <a:endParaRPr kumimoji="1" lang="en-US" altLang="ja-JP" sz="1100">
            <a:latin typeface="ＭＳ 明朝"/>
            <a:ea typeface="ＭＳ 明朝"/>
          </a:endParaRPr>
        </a:p>
        <a:p>
          <a:r>
            <a:rPr kumimoji="1" lang="ja-JP" altLang="en-US" sz="1100">
              <a:latin typeface="ＭＳ 明朝"/>
              <a:ea typeface="ＭＳ 明朝"/>
            </a:rPr>
            <a:t>　員若しくは元暴力団員が経営する企業で暴力団に資金提供を行う等暴力団の維持若し</a:t>
          </a:r>
          <a:endParaRPr kumimoji="1" lang="en-US" altLang="ja-JP" sz="1100">
            <a:latin typeface="ＭＳ 明朝"/>
            <a:ea typeface="ＭＳ 明朝"/>
          </a:endParaRPr>
        </a:p>
        <a:p>
          <a:r>
            <a:rPr kumimoji="1" lang="ja-JP" altLang="en-US" sz="1100">
              <a:latin typeface="ＭＳ 明朝"/>
              <a:ea typeface="ＭＳ 明朝"/>
            </a:rPr>
            <a:t>　くは運営に積極的に協力し若しくは関与するもの又は業務の遂行等において積極的に</a:t>
          </a:r>
          <a:endParaRPr kumimoji="1" lang="en-US" altLang="ja-JP" sz="1100">
            <a:latin typeface="ＭＳ 明朝"/>
            <a:ea typeface="ＭＳ 明朝"/>
          </a:endParaRPr>
        </a:p>
        <a:p>
          <a:r>
            <a:rPr kumimoji="1" lang="ja-JP" altLang="en-US" sz="1100">
              <a:latin typeface="ＭＳ 明朝"/>
              <a:ea typeface="ＭＳ 明朝"/>
            </a:rPr>
            <a:t>　暴力団を利用し、暴力団の維持若しくは運営に協力している企業をいう。）</a:t>
          </a:r>
        </a:p>
        <a:p>
          <a:r>
            <a:rPr kumimoji="1" lang="ja-JP" altLang="en-US" sz="1100">
              <a:latin typeface="ＭＳ 明朝"/>
              <a:ea typeface="ＭＳ 明朝"/>
            </a:rPr>
            <a:t>五　総会屋等（総会屋その他企業を対象に不正な利益を求めて暴力的不法行為等を行う</a:t>
          </a:r>
          <a:endParaRPr kumimoji="1" lang="en-US" altLang="ja-JP" sz="1100">
            <a:latin typeface="ＭＳ 明朝"/>
            <a:ea typeface="ＭＳ 明朝"/>
          </a:endParaRPr>
        </a:p>
        <a:p>
          <a:r>
            <a:rPr kumimoji="1" lang="ja-JP" altLang="en-US" sz="1100">
              <a:latin typeface="ＭＳ 明朝"/>
              <a:ea typeface="ＭＳ 明朝"/>
            </a:rPr>
            <a:t>　おそれがあり、市民生活の安全に脅威を与える者をいう。）</a:t>
          </a:r>
        </a:p>
      </xdr:txBody>
    </xdr:sp>
    <xdr:clientData/>
  </xdr:twoCellAnchor>
  <xdr:twoCellAnchor>
    <xdr:from>
      <xdr:col>1</xdr:col>
      <xdr:colOff>149225</xdr:colOff>
      <xdr:row>26</xdr:row>
      <xdr:rowOff>554355</xdr:rowOff>
    </xdr:from>
    <xdr:to>
      <xdr:col>10</xdr:col>
      <xdr:colOff>66040</xdr:colOff>
      <xdr:row>28</xdr:row>
      <xdr:rowOff>1023620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139825" y="12355830"/>
          <a:ext cx="6050915" cy="2002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イ　前各号に掲げる者が自己の事業又は自社の経営を支配していると認められること</a:t>
          </a:r>
        </a:p>
        <a:p>
          <a:r>
            <a:rPr kumimoji="1" lang="ja-JP" altLang="en-US" sz="1100">
              <a:latin typeface="ＭＳ 明朝"/>
              <a:ea typeface="ＭＳ 明朝"/>
            </a:rPr>
            <a:t>ロ　前各号に掲げる者が自己の事業又は自社の経営に実質的に関与していると認めら</a:t>
          </a:r>
          <a:endParaRPr kumimoji="1" lang="en-US" altLang="ja-JP" sz="1100">
            <a:latin typeface="ＭＳ 明朝"/>
            <a:ea typeface="ＭＳ 明朝"/>
          </a:endParaRPr>
        </a:p>
        <a:p>
          <a:r>
            <a:rPr kumimoji="1" lang="ja-JP" altLang="en-US" sz="1100">
              <a:latin typeface="ＭＳ 明朝"/>
              <a:ea typeface="ＭＳ 明朝"/>
            </a:rPr>
            <a:t>　れること</a:t>
          </a:r>
        </a:p>
        <a:p>
          <a:r>
            <a:rPr kumimoji="1" lang="ja-JP" altLang="en-US" sz="1100">
              <a:latin typeface="ＭＳ 明朝"/>
              <a:ea typeface="ＭＳ 明朝"/>
            </a:rPr>
            <a:t>ハ　自己、自社若しくは第三者の不正の利益を図る目的又は第三者に損害を加える目</a:t>
          </a:r>
          <a:endParaRPr kumimoji="1" lang="en-US" altLang="ja-JP" sz="1100">
            <a:latin typeface="ＭＳ 明朝"/>
            <a:ea typeface="ＭＳ 明朝"/>
          </a:endParaRPr>
        </a:p>
        <a:p>
          <a:r>
            <a:rPr kumimoji="1" lang="ja-JP" altLang="en-US" sz="1100">
              <a:latin typeface="ＭＳ 明朝"/>
              <a:ea typeface="ＭＳ 明朝"/>
            </a:rPr>
            <a:t>　的をもって前各号に掲げる者を利用したと認められること</a:t>
          </a:r>
        </a:p>
        <a:p>
          <a:r>
            <a:rPr kumimoji="1" lang="ja-JP" altLang="en-US" sz="1100">
              <a:latin typeface="ＭＳ 明朝"/>
              <a:ea typeface="ＭＳ 明朝"/>
            </a:rPr>
            <a:t>ニ　前各号に掲げる者に資金等を提供し、又は便宜を供与するなどの関与をしている　</a:t>
          </a:r>
          <a:endParaRPr kumimoji="1" lang="en-US" altLang="ja-JP" sz="1100">
            <a:latin typeface="ＭＳ 明朝"/>
            <a:ea typeface="ＭＳ 明朝"/>
          </a:endParaRPr>
        </a:p>
        <a:p>
          <a:r>
            <a:rPr kumimoji="1" lang="ja-JP" altLang="en-US" sz="1100">
              <a:latin typeface="ＭＳ 明朝"/>
              <a:ea typeface="ＭＳ 明朝"/>
            </a:rPr>
            <a:t>　と認められること</a:t>
          </a:r>
        </a:p>
      </xdr:txBody>
    </xdr:sp>
    <xdr:clientData/>
  </xdr:twoCellAnchor>
  <xdr:twoCellAnchor>
    <xdr:from>
      <xdr:col>1</xdr:col>
      <xdr:colOff>24765</xdr:colOff>
      <xdr:row>25</xdr:row>
      <xdr:rowOff>75565</xdr:rowOff>
    </xdr:from>
    <xdr:to>
      <xdr:col>10</xdr:col>
      <xdr:colOff>66040</xdr:colOff>
      <xdr:row>27</xdr:row>
      <xdr:rowOff>669925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015365" y="11134090"/>
          <a:ext cx="6175375" cy="2118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六　社会運動等標ぼうゴロ（社会運動若しくは政治活動を仮装し、又は標ぼうして、不</a:t>
          </a:r>
        </a:p>
        <a:p>
          <a:r>
            <a:rPr kumimoji="1" lang="ja-JP" altLang="en-US" sz="1100">
              <a:latin typeface="ＭＳ 明朝"/>
              <a:ea typeface="ＭＳ 明朝"/>
            </a:rPr>
            <a:t>　正な利益を求めて暴力的不法行為等を行うおそれがあり、市民生活の安全に脅威を与</a:t>
          </a:r>
        </a:p>
        <a:p>
          <a:r>
            <a:rPr kumimoji="1" lang="ja-JP" altLang="en-US" sz="1100">
              <a:latin typeface="ＭＳ 明朝"/>
              <a:ea typeface="ＭＳ 明朝"/>
            </a:rPr>
            <a:t>　える者をいう。）</a:t>
          </a:r>
        </a:p>
        <a:p>
          <a:r>
            <a:rPr kumimoji="1" lang="ja-JP" altLang="en-US" sz="1100">
              <a:latin typeface="ＭＳ 明朝"/>
              <a:ea typeface="ＭＳ 明朝"/>
            </a:rPr>
            <a:t>七　特殊知能暴力集団等（暴力団との関係を背景に、その威力を用い、又は暴力団と資</a:t>
          </a:r>
        </a:p>
        <a:p>
          <a:r>
            <a:rPr kumimoji="1" lang="ja-JP" altLang="en-US" sz="1100">
              <a:latin typeface="ＭＳ 明朝"/>
              <a:ea typeface="ＭＳ 明朝"/>
            </a:rPr>
            <a:t>　金的な繋がりを有し、構造的な不正の中核となっている集団又は個人をいう。）</a:t>
          </a:r>
        </a:p>
        <a:p>
          <a:r>
            <a:rPr kumimoji="1" lang="ja-JP" altLang="en-US" sz="1100">
              <a:latin typeface="ＭＳ 明朝"/>
              <a:ea typeface="ＭＳ 明朝"/>
            </a:rPr>
            <a:t>八　前各号に掲げる者と次のいずれかに該当する関係にある者</a:t>
          </a:r>
        </a:p>
      </xdr:txBody>
    </xdr:sp>
    <xdr:clientData/>
  </xdr:twoCellAnchor>
  <xdr:twoCellAnchor>
    <xdr:from>
      <xdr:col>0</xdr:col>
      <xdr:colOff>769620</xdr:colOff>
      <xdr:row>28</xdr:row>
      <xdr:rowOff>454660</xdr:rowOff>
    </xdr:from>
    <xdr:to>
      <xdr:col>11</xdr:col>
      <xdr:colOff>32385</xdr:colOff>
      <xdr:row>28</xdr:row>
      <xdr:rowOff>1531620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69620" y="13789660"/>
          <a:ext cx="6749415" cy="1076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４．現在、令和　　年度あきた農商工応援ファンド支援事業の内容と同種同様の助成金等や、</a:t>
          </a:r>
          <a:endParaRPr u="none">
            <a:solidFill>
              <a:sysClr val="windowText" lastClr="000000"/>
            </a:solidFill>
          </a:endParaRPr>
        </a:p>
        <a:p>
          <a:r>
            <a:rPr kumimoji="1" lang="ja-JP" altLang="en-US" sz="1100" u="none">
              <a:solidFill>
                <a:sysClr val="windowText" lastClr="000000"/>
              </a:solidFill>
              <a:latin typeface="ＭＳ 明朝"/>
              <a:ea typeface="ＭＳ 明朝"/>
            </a:rPr>
            <a:t>　受託事業は受けていません。</a:t>
          </a:r>
          <a:endParaRPr u="none">
            <a:solidFill>
              <a:sysClr val="windowText" lastClr="000000"/>
            </a:solidFill>
          </a:endParaRPr>
        </a:p>
        <a:p>
          <a:endParaRPr u="none">
            <a:solidFill>
              <a:sysClr val="windowText" lastClr="000000"/>
            </a:solidFill>
          </a:endParaRPr>
        </a:p>
        <a:p>
          <a:r>
            <a:rPr lang="ja-JP" altLang="en-US" u="none">
              <a:solidFill>
                <a:sysClr val="windowText" lastClr="000000"/>
              </a:solidFill>
              <a:latin typeface="ＭＳ 明朝"/>
              <a:ea typeface="ＭＳ 明朝"/>
            </a:rPr>
            <a:t>５．過去にあきた農商工応援ファンド事業において、同種同様の助成金は受けていません。</a:t>
          </a:r>
          <a:endParaRPr u="none">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23</xdr:row>
      <xdr:rowOff>0</xdr:rowOff>
    </xdr:from>
    <xdr:to>
      <xdr:col>6</xdr:col>
      <xdr:colOff>0</xdr:colOff>
      <xdr:row>24</xdr:row>
      <xdr:rowOff>261620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190750" y="7143750"/>
          <a:ext cx="1181100" cy="52832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20320</xdr:colOff>
      <xdr:row>136</xdr:row>
      <xdr:rowOff>20955</xdr:rowOff>
    </xdr:from>
    <xdr:to>
      <xdr:col>3</xdr:col>
      <xdr:colOff>1483995</xdr:colOff>
      <xdr:row>138</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534670" y="39530655"/>
          <a:ext cx="1644650" cy="569595"/>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158</xdr:row>
      <xdr:rowOff>29845</xdr:rowOff>
    </xdr:from>
    <xdr:to>
      <xdr:col>4</xdr:col>
      <xdr:colOff>20320</xdr:colOff>
      <xdr:row>160</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524510" y="45702220"/>
          <a:ext cx="1686560" cy="389255"/>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168</xdr:row>
      <xdr:rowOff>29210</xdr:rowOff>
    </xdr:from>
    <xdr:to>
      <xdr:col>4</xdr:col>
      <xdr:colOff>20320</xdr:colOff>
      <xdr:row>170</xdr:row>
      <xdr:rowOff>0</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a:off x="524510" y="48282860"/>
          <a:ext cx="1686560" cy="71374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180340</xdr:colOff>
      <xdr:row>51</xdr:row>
      <xdr:rowOff>60325</xdr:rowOff>
    </xdr:from>
    <xdr:to>
      <xdr:col>21</xdr:col>
      <xdr:colOff>481330</xdr:colOff>
      <xdr:row>53</xdr:row>
      <xdr:rowOff>91440</xdr:rowOff>
    </xdr:to>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a:xfrm>
          <a:off x="8981440" y="15471775"/>
          <a:ext cx="3044190" cy="53594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令和元年は、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と入力してください。</a:t>
          </a:r>
        </a:p>
      </xdr:txBody>
    </xdr:sp>
    <xdr:clientData/>
  </xdr:twoCellAnchor>
  <xdr:twoCellAnchor>
    <xdr:from>
      <xdr:col>17</xdr:col>
      <xdr:colOff>190500</xdr:colOff>
      <xdr:row>56</xdr:row>
      <xdr:rowOff>71120</xdr:rowOff>
    </xdr:from>
    <xdr:to>
      <xdr:col>22</xdr:col>
      <xdr:colOff>240665</xdr:colOff>
      <xdr:row>58</xdr:row>
      <xdr:rowOff>61595</xdr:rowOff>
    </xdr:to>
    <xdr:sp macro="" textlink="">
      <xdr:nvSpPr>
        <xdr:cNvPr id="11" name="Text Box 1">
          <a:extLst>
            <a:ext uri="{FF2B5EF4-FFF2-40B4-BE49-F238E27FC236}">
              <a16:creationId xmlns:a16="http://schemas.microsoft.com/office/drawing/2014/main" id="{00000000-0008-0000-0500-00000B000000}"/>
            </a:ext>
          </a:extLst>
        </xdr:cNvPr>
        <xdr:cNvSpPr txBox="1">
          <a:spLocks noChangeArrowheads="1"/>
        </xdr:cNvSpPr>
      </xdr:nvSpPr>
      <xdr:spPr>
        <a:xfrm>
          <a:off x="8991600" y="16511270"/>
          <a:ext cx="3479165" cy="51435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mn-ea"/>
            </a:rPr>
            <a:t>2020/1/30</a:t>
          </a:r>
          <a:r>
            <a:rPr lang="ja-JP" altLang="en-US" sz="1100" b="0" i="0" u="none" strike="noStrike" baseline="0">
              <a:solidFill>
                <a:srgbClr val="000000"/>
              </a:solidFill>
              <a:latin typeface="ＭＳ Ｐゴシック"/>
              <a:ea typeface="+mn-ea"/>
            </a:rPr>
            <a:t>等と西暦で入力してください（以下同様）。</a:t>
          </a:r>
        </a:p>
      </xdr:txBody>
    </xdr:sp>
    <xdr:clientData/>
  </xdr:twoCellAnchor>
  <xdr:twoCellAnchor>
    <xdr:from>
      <xdr:col>18</xdr:col>
      <xdr:colOff>0</xdr:colOff>
      <xdr:row>136</xdr:row>
      <xdr:rowOff>0</xdr:rowOff>
    </xdr:from>
    <xdr:to>
      <xdr:col>26</xdr:col>
      <xdr:colOff>413385</xdr:colOff>
      <xdr:row>137</xdr:row>
      <xdr:rowOff>120650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9455727" y="39727909"/>
          <a:ext cx="5955203" cy="415059"/>
          <a:chOff x="8783053" y="28795578"/>
          <a:chExt cx="5868000" cy="411079"/>
        </a:xfrm>
      </xdr:grpSpPr>
      <xdr:sp macro="" textlink="">
        <xdr:nvSpPr>
          <xdr:cNvPr id="12" name="角丸四角形 9">
            <a:extLst>
              <a:ext uri="{FF2B5EF4-FFF2-40B4-BE49-F238E27FC236}">
                <a16:creationId xmlns:a16="http://schemas.microsoft.com/office/drawing/2014/main" id="{00000000-0008-0000-0500-00000C000000}"/>
              </a:ext>
            </a:extLst>
          </xdr:cNvPr>
          <xdr:cNvSpPr/>
        </xdr:nvSpPr>
        <xdr:spPr>
          <a:xfrm>
            <a:off x="8783053" y="28795578"/>
            <a:ext cx="5868000" cy="411079"/>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には　</a:t>
            </a:r>
            <a:r>
              <a:rPr kumimoji="1" lang="en-US" altLang="ja-JP" sz="1100"/>
              <a:t>2019</a:t>
            </a:r>
            <a:r>
              <a:rPr kumimoji="1" lang="ja-JP" altLang="en-US" sz="1100"/>
              <a:t>等と記入すれば、以降の欄には翌年以降の西暦表示されます。</a:t>
            </a:r>
          </a:p>
        </xdr:txBody>
      </xdr:sp>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9073817" y="28875787"/>
            <a:ext cx="535112" cy="23544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441325</xdr:colOff>
      <xdr:row>158</xdr:row>
      <xdr:rowOff>40005</xdr:rowOff>
    </xdr:from>
    <xdr:to>
      <xdr:col>26</xdr:col>
      <xdr:colOff>173355</xdr:colOff>
      <xdr:row>160</xdr:row>
      <xdr:rowOff>29210</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9204325" y="45915869"/>
          <a:ext cx="5966575" cy="404841"/>
          <a:chOff x="8783053" y="28795578"/>
          <a:chExt cx="5868000" cy="411079"/>
        </a:xfrm>
      </xdr:grpSpPr>
      <xdr:sp macro="" textlink="">
        <xdr:nvSpPr>
          <xdr:cNvPr id="15" name="角丸四角形 9">
            <a:extLst>
              <a:ext uri="{FF2B5EF4-FFF2-40B4-BE49-F238E27FC236}">
                <a16:creationId xmlns:a16="http://schemas.microsoft.com/office/drawing/2014/main" id="{00000000-0008-0000-0500-00000F000000}"/>
              </a:ext>
            </a:extLst>
          </xdr:cNvPr>
          <xdr:cNvSpPr/>
        </xdr:nvSpPr>
        <xdr:spPr>
          <a:xfrm>
            <a:off x="8783053" y="28795578"/>
            <a:ext cx="5868000" cy="411079"/>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には　</a:t>
            </a:r>
            <a:r>
              <a:rPr kumimoji="1" lang="en-US" altLang="ja-JP" sz="1100"/>
              <a:t>2019</a:t>
            </a:r>
            <a:r>
              <a:rPr kumimoji="1" lang="ja-JP" altLang="en-US" sz="1100"/>
              <a:t>等と記入すれば、以降の欄には翌年以降の西暦表示されます。</a:t>
            </a:r>
          </a:p>
        </xdr:txBody>
      </xdr:sp>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9073817" y="28875787"/>
            <a:ext cx="535112" cy="23544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461010</xdr:colOff>
      <xdr:row>168</xdr:row>
      <xdr:rowOff>20320</xdr:rowOff>
    </xdr:from>
    <xdr:to>
      <xdr:col>26</xdr:col>
      <xdr:colOff>193040</xdr:colOff>
      <xdr:row>169</xdr:row>
      <xdr:rowOff>59690</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9224010" y="48511229"/>
          <a:ext cx="5966575" cy="403052"/>
          <a:chOff x="8783053" y="28795578"/>
          <a:chExt cx="5868000" cy="411079"/>
        </a:xfrm>
      </xdr:grpSpPr>
      <xdr:sp macro="" textlink="">
        <xdr:nvSpPr>
          <xdr:cNvPr id="18" name="角丸四角形 9">
            <a:extLst>
              <a:ext uri="{FF2B5EF4-FFF2-40B4-BE49-F238E27FC236}">
                <a16:creationId xmlns:a16="http://schemas.microsoft.com/office/drawing/2014/main" id="{00000000-0008-0000-0500-000012000000}"/>
              </a:ext>
            </a:extLst>
          </xdr:cNvPr>
          <xdr:cNvSpPr/>
        </xdr:nvSpPr>
        <xdr:spPr>
          <a:xfrm>
            <a:off x="8783053" y="28795578"/>
            <a:ext cx="5868000" cy="411079"/>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には　</a:t>
            </a:r>
            <a:r>
              <a:rPr kumimoji="1" lang="en-US" altLang="ja-JP" sz="1100"/>
              <a:t>2019</a:t>
            </a:r>
            <a:r>
              <a:rPr kumimoji="1" lang="ja-JP" altLang="en-US" sz="1100"/>
              <a:t>等と記入すれば、以降の欄には翌年以降の西暦表示されます。</a:t>
            </a:r>
          </a:p>
        </xdr:txBody>
      </xdr:sp>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9073817" y="28875787"/>
            <a:ext cx="535112" cy="23544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323850</xdr:colOff>
      <xdr:row>5</xdr:row>
      <xdr:rowOff>31750</xdr:rowOff>
    </xdr:from>
    <xdr:to>
      <xdr:col>4</xdr:col>
      <xdr:colOff>652145</xdr:colOff>
      <xdr:row>5</xdr:row>
      <xdr:rowOff>310515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2975" y="1031875"/>
          <a:ext cx="652145" cy="27876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xdr:row>
      <xdr:rowOff>0</xdr:rowOff>
    </xdr:from>
    <xdr:to>
      <xdr:col>31</xdr:col>
      <xdr:colOff>410210</xdr:colOff>
      <xdr:row>35</xdr:row>
      <xdr:rowOff>107315</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15049500" y="1490382"/>
          <a:ext cx="5878681" cy="7032551"/>
          <a:chOff x="14597865" y="2632753"/>
          <a:chExt cx="5889460" cy="6785228"/>
        </a:xfrm>
      </xdr:grpSpPr>
      <xdr:sp macro="" textlink="">
        <xdr:nvSpPr>
          <xdr:cNvPr id="11" name="Text Box 6">
            <a:extLst>
              <a:ext uri="{FF2B5EF4-FFF2-40B4-BE49-F238E27FC236}">
                <a16:creationId xmlns:a16="http://schemas.microsoft.com/office/drawing/2014/main" id="{00000000-0008-0000-0800-00000B000000}"/>
              </a:ext>
            </a:extLst>
          </xdr:cNvPr>
          <xdr:cNvSpPr txBox="1">
            <a:spLocks noChangeArrowheads="1"/>
          </xdr:cNvSpPr>
        </xdr:nvSpPr>
        <xdr:spPr>
          <a:xfrm>
            <a:off x="14597867" y="6421334"/>
            <a:ext cx="5868001" cy="2278460"/>
          </a:xfrm>
          <a:prstGeom prst="rect">
            <a:avLst/>
          </a:prstGeom>
          <a:solidFill>
            <a:srgbClr val="FFFFFF"/>
          </a:solidFill>
          <a:ln w="9525">
            <a:noFill/>
            <a:miter lim="800000"/>
            <a:headEnd/>
            <a:tailEnd/>
          </a:ln>
        </xdr:spPr>
        <xdr:txBody>
          <a:bodyPr vertOverflow="clip" horzOverflow="overflow" wrap="square" lIns="27432" tIns="18288" rIns="0" bIns="0" anchor="ctr" upright="1"/>
          <a:lstStyle/>
          <a:p>
            <a:pPr marL="0" marR="0" indent="0" algn="l" defTabSz="914400" rtl="0" eaLnBrk="1" fontAlgn="auto" latinLnBrk="0" hangingPunct="1">
              <a:lnSpc>
                <a:spcPts val="1700"/>
              </a:lnSpc>
              <a:spcBef>
                <a:spcPts val="0"/>
              </a:spcBef>
              <a:spcAft>
                <a:spcPts val="0"/>
              </a:spcAft>
              <a:defRPr sz="1000"/>
            </a:pPr>
            <a:r>
              <a:rPr lang="en-US" altLang="ja-JP" sz="1100" b="0" i="0" u="none" strike="noStrike" baseline="0">
                <a:solidFill>
                  <a:srgbClr val="000000"/>
                </a:solidFill>
                <a:latin typeface="+mn-ea"/>
                <a:ea typeface="+mn-ea"/>
              </a:rPr>
              <a:t> </a:t>
            </a:r>
            <a:r>
              <a:rPr kumimoji="1" lang="ja-JP" altLang="ja-JP" sz="1100">
                <a:effectLst/>
                <a:latin typeface="+mn-ea"/>
                <a:ea typeface="+mn-ea"/>
                <a:cs typeface="+mn-cs"/>
              </a:rPr>
              <a:t>◆　</a:t>
            </a:r>
            <a:r>
              <a:rPr kumimoji="1" lang="ja-JP" altLang="ja-JP" sz="1100" b="1">
                <a:effectLst/>
                <a:latin typeface="+mn-ea"/>
                <a:ea typeface="+mn-ea"/>
                <a:cs typeface="+mn-cs"/>
              </a:rPr>
              <a:t>次に ア　区分について、各費目の明細ごとに、次の項目に合うアルファベットを</a:t>
            </a:r>
            <a:r>
              <a:rPr kumimoji="1" lang="ja-JP" altLang="en-US" sz="1100" b="1">
                <a:effectLst/>
                <a:latin typeface="+mn-ea"/>
                <a:ea typeface="+mn-ea"/>
                <a:cs typeface="+mn-cs"/>
              </a:rPr>
              <a:t>半角で</a:t>
            </a:r>
            <a:r>
              <a:rPr kumimoji="1" lang="ja-JP" altLang="ja-JP" sz="1100" b="1">
                <a:effectLst/>
                <a:latin typeface="+mn-ea"/>
                <a:ea typeface="+mn-ea"/>
                <a:cs typeface="+mn-cs"/>
              </a:rPr>
              <a:t>入力して</a:t>
            </a:r>
            <a:endParaRPr kumimoji="1" lang="ja-JP" altLang="en-US" sz="1100" b="1">
              <a:effectLst/>
              <a:latin typeface="+mn-ea"/>
              <a:ea typeface="+mn-ea"/>
              <a:cs typeface="+mn-cs"/>
            </a:endParaRPr>
          </a:p>
          <a:p>
            <a:pPr marL="0" marR="0" indent="0" algn="l" defTabSz="914400" rtl="0" eaLnBrk="1" fontAlgn="auto" latinLnBrk="0" hangingPunct="1">
              <a:lnSpc>
                <a:spcPts val="1700"/>
              </a:lnSpc>
              <a:spcBef>
                <a:spcPts val="0"/>
              </a:spcBef>
              <a:spcAft>
                <a:spcPts val="0"/>
              </a:spcAft>
              <a:defRPr sz="1000"/>
            </a:pPr>
            <a:r>
              <a:rPr kumimoji="1" lang="ja-JP" altLang="en-US" sz="1100" b="1">
                <a:effectLst/>
                <a:latin typeface="+mn-ea"/>
                <a:ea typeface="+mn-ea"/>
                <a:cs typeface="+mn-cs"/>
              </a:rPr>
              <a:t>　 </a:t>
            </a:r>
            <a:r>
              <a:rPr kumimoji="1" lang="ja-JP" altLang="ja-JP" sz="1100" b="1">
                <a:effectLst/>
                <a:latin typeface="+mn-ea"/>
                <a:ea typeface="+mn-ea"/>
                <a:cs typeface="+mn-cs"/>
              </a:rPr>
              <a:t>ください。</a:t>
            </a:r>
            <a:endParaRPr lang="ja-JP" altLang="ja-JP" sz="1100" b="1">
              <a:effectLst/>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A </a:t>
            </a:r>
            <a:r>
              <a:rPr lang="ja-JP" altLang="en-US" sz="1100" b="0" i="0" u="none" strike="noStrike" baseline="0">
                <a:solidFill>
                  <a:srgbClr val="000000"/>
                </a:solidFill>
                <a:latin typeface="+mn-ea"/>
                <a:ea typeface="+mn-ea"/>
              </a:rPr>
              <a:t>新たに取り組む商品の開発や改良</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B  </a:t>
            </a:r>
            <a:r>
              <a:rPr lang="ja-JP" altLang="en-US" sz="1100" b="0" i="0" u="none" strike="noStrike" baseline="0">
                <a:solidFill>
                  <a:srgbClr val="000000"/>
                </a:solidFill>
                <a:latin typeface="+mn-ea"/>
                <a:ea typeface="+mn-ea"/>
              </a:rPr>
              <a:t>開発や改良した商品の販路開拓</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C </a:t>
            </a:r>
            <a:r>
              <a:rPr lang="ja-JP" altLang="en-US" sz="1100" b="0" i="0" u="none" strike="noStrike" baseline="0">
                <a:solidFill>
                  <a:srgbClr val="000000"/>
                </a:solidFill>
                <a:latin typeface="+mn-ea"/>
                <a:ea typeface="+mn-ea"/>
              </a:rPr>
              <a:t>県産農林水畜産物の高品質化やブランド化、安定供給のための取組</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D </a:t>
            </a:r>
            <a:r>
              <a:rPr lang="ja-JP" altLang="en-US" sz="1100" b="0" i="0" u="none" strike="noStrike" baseline="0">
                <a:solidFill>
                  <a:srgbClr val="000000"/>
                </a:solidFill>
                <a:latin typeface="+mn-ea"/>
                <a:ea typeface="+mn-ea"/>
              </a:rPr>
              <a:t>商品開発と併せた衛生管理の改善や農業生産工程管理、産業財産権等の取得 </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E </a:t>
            </a:r>
            <a:r>
              <a:rPr lang="ja-JP" altLang="en-US" sz="1100" b="0" i="0" u="none" strike="noStrike" baseline="0">
                <a:solidFill>
                  <a:srgbClr val="000000"/>
                </a:solidFill>
                <a:latin typeface="+mn-ea"/>
                <a:ea typeface="+mn-ea"/>
              </a:rPr>
              <a:t>県産農林水畜産物を活用したメニュー提供等の新たなサービス事業の展開</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F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に付随する告知媒体等を活用したＰＲや周知活動</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G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に付随するマーケティング等の必要な調査</a:t>
            </a:r>
          </a:p>
        </xdr:txBody>
      </xdr:sp>
      <xdr:sp macro="" textlink="">
        <xdr:nvSpPr>
          <xdr:cNvPr id="12" name="角丸四角形 6">
            <a:extLst>
              <a:ext uri="{FF2B5EF4-FFF2-40B4-BE49-F238E27FC236}">
                <a16:creationId xmlns:a16="http://schemas.microsoft.com/office/drawing/2014/main" id="{00000000-0008-0000-0800-00000C000000}"/>
              </a:ext>
            </a:extLst>
          </xdr:cNvPr>
          <xdr:cNvSpPr/>
        </xdr:nvSpPr>
        <xdr:spPr>
          <a:xfrm>
            <a:off x="14597865" y="5111348"/>
            <a:ext cx="5868001" cy="39802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総事業費から消費税までは自動計算ですので、入力は不要です。</a:t>
            </a:r>
          </a:p>
        </xdr:txBody>
      </xdr:sp>
      <xdr:sp macro="" textlink="">
        <xdr:nvSpPr>
          <xdr:cNvPr id="13" name="角丸四角形 7">
            <a:extLst>
              <a:ext uri="{FF2B5EF4-FFF2-40B4-BE49-F238E27FC236}">
                <a16:creationId xmlns:a16="http://schemas.microsoft.com/office/drawing/2014/main" id="{00000000-0008-0000-0800-00000D000000}"/>
              </a:ext>
            </a:extLst>
          </xdr:cNvPr>
          <xdr:cNvSpPr/>
        </xdr:nvSpPr>
        <xdr:spPr>
          <a:xfrm>
            <a:off x="14608568" y="2632753"/>
            <a:ext cx="5868001" cy="1145123"/>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spcAft>
                <a:spcPts val="300"/>
              </a:spcAft>
            </a:pPr>
            <a:r>
              <a:rPr kumimoji="1" lang="ja-JP" altLang="en-US" sz="1100"/>
              <a:t>◆　</a:t>
            </a:r>
            <a:r>
              <a:rPr kumimoji="1" lang="ja-JP" altLang="en-US" sz="1100" b="1"/>
              <a:t>最初に ウ 積算内容を入力してください。</a:t>
            </a:r>
            <a:r>
              <a:rPr kumimoji="1" lang="ja-JP" altLang="en-US" sz="1100" u="sng"/>
              <a:t>単価</a:t>
            </a:r>
            <a:r>
              <a:rPr kumimoji="1" lang="en-US" altLang="ja-JP" sz="1100" u="sng"/>
              <a:t>×</a:t>
            </a:r>
            <a:r>
              <a:rPr kumimoji="1" lang="ja-JP" altLang="en-US" sz="1100" u="sng"/>
              <a:t>数量等</a:t>
            </a:r>
            <a:r>
              <a:rPr kumimoji="1" lang="en-US" altLang="ja-JP" sz="1100" u="sng"/>
              <a:t>×</a:t>
            </a:r>
            <a:r>
              <a:rPr kumimoji="1" lang="ja-JP" altLang="en-US" sz="1100" u="sng"/>
              <a:t>回数で算定しますので、１回の場合　</a:t>
            </a:r>
          </a:p>
          <a:p>
            <a:pPr algn="l">
              <a:lnSpc>
                <a:spcPts val="1700"/>
              </a:lnSpc>
              <a:spcAft>
                <a:spcPts val="300"/>
              </a:spcAft>
            </a:pPr>
            <a:r>
              <a:rPr kumimoji="1" lang="ja-JP" altLang="en-US" sz="1100" u="none"/>
              <a:t>　</a:t>
            </a:r>
            <a:r>
              <a:rPr kumimoji="1" lang="ja-JP" altLang="en-US" sz="1100" u="sng"/>
              <a:t>は１と入力するなど３つの項目を必ず入力してください。</a:t>
            </a:r>
          </a:p>
          <a:p>
            <a:pPr algn="l">
              <a:lnSpc>
                <a:spcPts val="1700"/>
              </a:lnSpc>
              <a:spcAft>
                <a:spcPts val="300"/>
              </a:spcAft>
            </a:pPr>
            <a:r>
              <a:rPr kumimoji="1" lang="ja-JP" altLang="en-US" sz="1100" u="sng"/>
              <a:t>◆　単価は全て税込で入力してください。</a:t>
            </a:r>
          </a:p>
        </xdr:txBody>
      </xdr:sp>
      <xdr:sp macro="" textlink="">
        <xdr:nvSpPr>
          <xdr:cNvPr id="14" name="角丸四角形 9">
            <a:extLst>
              <a:ext uri="{FF2B5EF4-FFF2-40B4-BE49-F238E27FC236}">
                <a16:creationId xmlns:a16="http://schemas.microsoft.com/office/drawing/2014/main" id="{00000000-0008-0000-0800-00000E000000}"/>
              </a:ext>
            </a:extLst>
          </xdr:cNvPr>
          <xdr:cNvSpPr/>
        </xdr:nvSpPr>
        <xdr:spPr>
          <a:xfrm>
            <a:off x="14619324" y="4535138"/>
            <a:ext cx="5868001" cy="393135"/>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100" b="1"/>
              <a:t>次にイ  課税、非課税の該当する番号を入力してください。</a:t>
            </a:r>
            <a:r>
              <a:rPr kumimoji="1" lang="ja-JP" altLang="en-US" sz="1100"/>
              <a:t>謝金は非課税となります。</a:t>
            </a:r>
          </a:p>
        </xdr:txBody>
      </xdr:sp>
      <xdr:sp macro="" textlink="">
        <xdr:nvSpPr>
          <xdr:cNvPr id="15" name="角丸四角形 11">
            <a:extLst>
              <a:ext uri="{FF2B5EF4-FFF2-40B4-BE49-F238E27FC236}">
                <a16:creationId xmlns:a16="http://schemas.microsoft.com/office/drawing/2014/main" id="{00000000-0008-0000-0800-00000F000000}"/>
              </a:ext>
            </a:extLst>
          </xdr:cNvPr>
          <xdr:cNvSpPr/>
        </xdr:nvSpPr>
        <xdr:spPr>
          <a:xfrm>
            <a:off x="14608569" y="3960951"/>
            <a:ext cx="5868001" cy="39111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600"/>
              </a:lnSpc>
            </a:pPr>
            <a:r>
              <a:rPr kumimoji="1" lang="ja-JP" altLang="en-US" sz="1100"/>
              <a:t>◆　</a:t>
            </a:r>
            <a:r>
              <a:rPr kumimoji="1" lang="ja-JP" altLang="en-US" sz="1100" b="1"/>
              <a:t>次に オ  内訳を入力してください。</a:t>
            </a:r>
          </a:p>
        </xdr:txBody>
      </xdr:sp>
      <xdr:sp macro="" textlink="">
        <xdr:nvSpPr>
          <xdr:cNvPr id="16" name="角丸四角形 13">
            <a:extLst>
              <a:ext uri="{FF2B5EF4-FFF2-40B4-BE49-F238E27FC236}">
                <a16:creationId xmlns:a16="http://schemas.microsoft.com/office/drawing/2014/main" id="{00000000-0008-0000-0800-000010000000}"/>
              </a:ext>
            </a:extLst>
          </xdr:cNvPr>
          <xdr:cNvSpPr/>
        </xdr:nvSpPr>
        <xdr:spPr>
          <a:xfrm>
            <a:off x="14608591" y="5692445"/>
            <a:ext cx="5868001" cy="545814"/>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36000" indent="-36000" algn="l">
              <a:lnSpc>
                <a:spcPts val="1600"/>
              </a:lnSpc>
            </a:pPr>
            <a:r>
              <a:rPr kumimoji="1" lang="ja-JP" altLang="en-US" sz="1100"/>
              <a:t>◆　</a:t>
            </a:r>
            <a:r>
              <a:rPr kumimoji="1" lang="ja-JP" altLang="en-US" sz="1100" b="1"/>
              <a:t>次に エ  概算払計画の対象の欄に「○」を入力してください。</a:t>
            </a:r>
            <a:r>
              <a:rPr kumimoji="1" lang="ja-JP" altLang="en-US" sz="1100" b="0"/>
              <a:t>自動計算します。</a:t>
            </a:r>
            <a:r>
              <a:rPr kumimoji="1" lang="ja-JP" altLang="en-US" sz="1100" b="0" u="sng"/>
              <a:t>斜線部分は対象外の経費です。</a:t>
            </a:r>
          </a:p>
        </xdr:txBody>
      </xdr:sp>
      <xdr:sp macro="" textlink="">
        <xdr:nvSpPr>
          <xdr:cNvPr id="17" name="角丸四角形 14">
            <a:extLst>
              <a:ext uri="{FF2B5EF4-FFF2-40B4-BE49-F238E27FC236}">
                <a16:creationId xmlns:a16="http://schemas.microsoft.com/office/drawing/2014/main" id="{00000000-0008-0000-0800-000011000000}"/>
              </a:ext>
            </a:extLst>
          </xdr:cNvPr>
          <xdr:cNvSpPr/>
        </xdr:nvSpPr>
        <xdr:spPr>
          <a:xfrm>
            <a:off x="14597873" y="8882869"/>
            <a:ext cx="5868002" cy="53511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委託費は事業費の６割以内となっており、６割を超えている場合は、「６割超えてます。」と赤字表示されますので、その場合は、委託費を下げるなどの見直しをしてください。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323850</xdr:colOff>
      <xdr:row>5</xdr:row>
      <xdr:rowOff>31750</xdr:rowOff>
    </xdr:from>
    <xdr:to>
      <xdr:col>4</xdr:col>
      <xdr:colOff>652145</xdr:colOff>
      <xdr:row>5</xdr:row>
      <xdr:rowOff>310515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42975" y="1031875"/>
          <a:ext cx="652145" cy="27876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xdr:row>
      <xdr:rowOff>0</xdr:rowOff>
    </xdr:from>
    <xdr:to>
      <xdr:col>31</xdr:col>
      <xdr:colOff>410210</xdr:colOff>
      <xdr:row>34</xdr:row>
      <xdr:rowOff>128270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14954250" y="1171575"/>
          <a:ext cx="5896610" cy="6881495"/>
          <a:chOff x="14597865" y="2632753"/>
          <a:chExt cx="5889460" cy="6785228"/>
        </a:xfrm>
      </xdr:grpSpPr>
      <xdr:sp macro="" textlink="">
        <xdr:nvSpPr>
          <xdr:cNvPr id="3" name="Text Box 6">
            <a:extLst>
              <a:ext uri="{FF2B5EF4-FFF2-40B4-BE49-F238E27FC236}">
                <a16:creationId xmlns:a16="http://schemas.microsoft.com/office/drawing/2014/main" id="{00000000-0008-0000-0900-000003000000}"/>
              </a:ext>
            </a:extLst>
          </xdr:cNvPr>
          <xdr:cNvSpPr txBox="1">
            <a:spLocks noChangeArrowheads="1"/>
          </xdr:cNvSpPr>
        </xdr:nvSpPr>
        <xdr:spPr>
          <a:xfrm>
            <a:off x="14597867" y="6421334"/>
            <a:ext cx="5868001" cy="2278460"/>
          </a:xfrm>
          <a:prstGeom prst="rect">
            <a:avLst/>
          </a:prstGeom>
          <a:solidFill>
            <a:srgbClr val="FFFFFF"/>
          </a:solidFill>
          <a:ln w="9525">
            <a:noFill/>
            <a:miter lim="800000"/>
            <a:headEnd/>
            <a:tailEnd/>
          </a:ln>
        </xdr:spPr>
        <xdr:txBody>
          <a:bodyPr vertOverflow="clip" horzOverflow="overflow" wrap="square" lIns="27432" tIns="18288" rIns="0" bIns="0" anchor="ctr" upright="1"/>
          <a:lstStyle/>
          <a:p>
            <a:pPr marL="0" marR="0" indent="0" algn="l" defTabSz="914400" rtl="0" eaLnBrk="1" fontAlgn="auto" latinLnBrk="0" hangingPunct="1">
              <a:lnSpc>
                <a:spcPts val="1700"/>
              </a:lnSpc>
              <a:spcBef>
                <a:spcPts val="0"/>
              </a:spcBef>
              <a:spcAft>
                <a:spcPts val="0"/>
              </a:spcAft>
              <a:defRPr sz="1000"/>
            </a:pPr>
            <a:r>
              <a:rPr lang="en-US" altLang="ja-JP" sz="1100" b="0" i="0" u="none" strike="noStrike" baseline="0">
                <a:solidFill>
                  <a:srgbClr val="000000"/>
                </a:solidFill>
                <a:latin typeface="+mn-ea"/>
                <a:ea typeface="+mn-ea"/>
              </a:rPr>
              <a:t> </a:t>
            </a:r>
            <a:r>
              <a:rPr kumimoji="1" lang="ja-JP" altLang="ja-JP" sz="1100">
                <a:effectLst/>
                <a:latin typeface="+mn-ea"/>
                <a:ea typeface="+mn-ea"/>
                <a:cs typeface="+mn-cs"/>
              </a:rPr>
              <a:t>◆　</a:t>
            </a:r>
            <a:r>
              <a:rPr kumimoji="1" lang="ja-JP" altLang="ja-JP" sz="1100" b="1">
                <a:effectLst/>
                <a:latin typeface="+mn-ea"/>
                <a:ea typeface="+mn-ea"/>
                <a:cs typeface="+mn-cs"/>
              </a:rPr>
              <a:t>次に ア　区分について、各費目の明細ごとに、次の項目に合うアルファベットを</a:t>
            </a:r>
            <a:r>
              <a:rPr kumimoji="1" lang="ja-JP" altLang="en-US" sz="1100" b="1">
                <a:effectLst/>
                <a:latin typeface="+mn-ea"/>
                <a:ea typeface="+mn-ea"/>
                <a:cs typeface="+mn-cs"/>
              </a:rPr>
              <a:t>半角で</a:t>
            </a:r>
            <a:r>
              <a:rPr kumimoji="1" lang="ja-JP" altLang="ja-JP" sz="1100" b="1">
                <a:effectLst/>
                <a:latin typeface="+mn-ea"/>
                <a:ea typeface="+mn-ea"/>
                <a:cs typeface="+mn-cs"/>
              </a:rPr>
              <a:t>入力して</a:t>
            </a:r>
            <a:endParaRPr kumimoji="1" lang="ja-JP" altLang="en-US" sz="1100" b="1">
              <a:effectLst/>
              <a:latin typeface="+mn-ea"/>
              <a:ea typeface="+mn-ea"/>
              <a:cs typeface="+mn-cs"/>
            </a:endParaRPr>
          </a:p>
          <a:p>
            <a:pPr marL="0" marR="0" indent="0" algn="l" defTabSz="914400" rtl="0" eaLnBrk="1" fontAlgn="auto" latinLnBrk="0" hangingPunct="1">
              <a:lnSpc>
                <a:spcPts val="1700"/>
              </a:lnSpc>
              <a:spcBef>
                <a:spcPts val="0"/>
              </a:spcBef>
              <a:spcAft>
                <a:spcPts val="0"/>
              </a:spcAft>
              <a:defRPr sz="1000"/>
            </a:pPr>
            <a:r>
              <a:rPr kumimoji="1" lang="ja-JP" altLang="en-US" sz="1100" b="1">
                <a:effectLst/>
                <a:latin typeface="+mn-ea"/>
                <a:ea typeface="+mn-ea"/>
                <a:cs typeface="+mn-cs"/>
              </a:rPr>
              <a:t>　 </a:t>
            </a:r>
            <a:r>
              <a:rPr kumimoji="1" lang="ja-JP" altLang="ja-JP" sz="1100" b="1">
                <a:effectLst/>
                <a:latin typeface="+mn-ea"/>
                <a:ea typeface="+mn-ea"/>
                <a:cs typeface="+mn-cs"/>
              </a:rPr>
              <a:t>ください。</a:t>
            </a:r>
            <a:endParaRPr lang="ja-JP" altLang="ja-JP" sz="1100" b="1">
              <a:effectLst/>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A </a:t>
            </a:r>
            <a:r>
              <a:rPr lang="ja-JP" altLang="en-US" sz="1100" b="0" i="0" u="none" strike="noStrike" baseline="0">
                <a:solidFill>
                  <a:srgbClr val="000000"/>
                </a:solidFill>
                <a:latin typeface="+mn-ea"/>
                <a:ea typeface="+mn-ea"/>
              </a:rPr>
              <a:t>新たに取り組む商品の開発や改良</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B  </a:t>
            </a:r>
            <a:r>
              <a:rPr lang="ja-JP" altLang="en-US" sz="1100" b="0" i="0" u="none" strike="noStrike" baseline="0">
                <a:solidFill>
                  <a:srgbClr val="000000"/>
                </a:solidFill>
                <a:latin typeface="+mn-ea"/>
                <a:ea typeface="+mn-ea"/>
              </a:rPr>
              <a:t>開発や改良した商品の販路開拓</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C </a:t>
            </a:r>
            <a:r>
              <a:rPr lang="ja-JP" altLang="en-US" sz="1100" b="0" i="0" u="none" strike="noStrike" baseline="0">
                <a:solidFill>
                  <a:srgbClr val="000000"/>
                </a:solidFill>
                <a:latin typeface="+mn-ea"/>
                <a:ea typeface="+mn-ea"/>
              </a:rPr>
              <a:t>県産農林水畜産物の高品質化やブランド化、安定供給のための取組</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D </a:t>
            </a:r>
            <a:r>
              <a:rPr lang="ja-JP" altLang="en-US" sz="1100" b="0" i="0" u="none" strike="noStrike" baseline="0">
                <a:solidFill>
                  <a:srgbClr val="000000"/>
                </a:solidFill>
                <a:latin typeface="+mn-ea"/>
                <a:ea typeface="+mn-ea"/>
              </a:rPr>
              <a:t>商品開発と併せた衛生管理の改善や農業生産工程管理、産業財産権等の取得 </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E </a:t>
            </a:r>
            <a:r>
              <a:rPr lang="ja-JP" altLang="en-US" sz="1100" b="0" i="0" u="none" strike="noStrike" baseline="0">
                <a:solidFill>
                  <a:srgbClr val="000000"/>
                </a:solidFill>
                <a:latin typeface="+mn-ea"/>
                <a:ea typeface="+mn-ea"/>
              </a:rPr>
              <a:t>県産農林水畜産物を活用したメニュー提供等の新たなサービス事業の展開</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F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に付随する告知媒体等を活用したＰＲや周知活動</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G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に付随するマーケティング等の必要な調査</a:t>
            </a:r>
          </a:p>
        </xdr:txBody>
      </xdr:sp>
      <xdr:sp macro="" textlink="">
        <xdr:nvSpPr>
          <xdr:cNvPr id="4" name="角丸四角形 6">
            <a:extLst>
              <a:ext uri="{FF2B5EF4-FFF2-40B4-BE49-F238E27FC236}">
                <a16:creationId xmlns:a16="http://schemas.microsoft.com/office/drawing/2014/main" id="{00000000-0008-0000-0900-000004000000}"/>
              </a:ext>
            </a:extLst>
          </xdr:cNvPr>
          <xdr:cNvSpPr/>
        </xdr:nvSpPr>
        <xdr:spPr>
          <a:xfrm>
            <a:off x="14597865" y="5111348"/>
            <a:ext cx="5868001" cy="39802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総事業費から消費税までは自動計算ですので、入力は不要です。</a:t>
            </a:r>
          </a:p>
        </xdr:txBody>
      </xdr:sp>
      <xdr:sp macro="" textlink="">
        <xdr:nvSpPr>
          <xdr:cNvPr id="5" name="角丸四角形 7">
            <a:extLst>
              <a:ext uri="{FF2B5EF4-FFF2-40B4-BE49-F238E27FC236}">
                <a16:creationId xmlns:a16="http://schemas.microsoft.com/office/drawing/2014/main" id="{00000000-0008-0000-0900-000005000000}"/>
              </a:ext>
            </a:extLst>
          </xdr:cNvPr>
          <xdr:cNvSpPr/>
        </xdr:nvSpPr>
        <xdr:spPr>
          <a:xfrm>
            <a:off x="14608568" y="2632753"/>
            <a:ext cx="5868001" cy="1145123"/>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spcAft>
                <a:spcPts val="300"/>
              </a:spcAft>
            </a:pPr>
            <a:r>
              <a:rPr kumimoji="1" lang="ja-JP" altLang="en-US" sz="1100"/>
              <a:t>◆　</a:t>
            </a:r>
            <a:r>
              <a:rPr kumimoji="1" lang="ja-JP" altLang="en-US" sz="1100" b="1"/>
              <a:t>最初に ウ 積算内容を入力してください。</a:t>
            </a:r>
            <a:r>
              <a:rPr kumimoji="1" lang="ja-JP" altLang="en-US" sz="1100" u="sng"/>
              <a:t>単価</a:t>
            </a:r>
            <a:r>
              <a:rPr kumimoji="1" lang="en-US" altLang="ja-JP" sz="1100" u="sng"/>
              <a:t>×</a:t>
            </a:r>
            <a:r>
              <a:rPr kumimoji="1" lang="ja-JP" altLang="en-US" sz="1100" u="sng"/>
              <a:t>数量等</a:t>
            </a:r>
            <a:r>
              <a:rPr kumimoji="1" lang="en-US" altLang="ja-JP" sz="1100" u="sng"/>
              <a:t>×</a:t>
            </a:r>
            <a:r>
              <a:rPr kumimoji="1" lang="ja-JP" altLang="en-US" sz="1100" u="sng"/>
              <a:t>回数で算定しますので、１回の場合　</a:t>
            </a:r>
          </a:p>
          <a:p>
            <a:pPr algn="l">
              <a:lnSpc>
                <a:spcPts val="1700"/>
              </a:lnSpc>
              <a:spcAft>
                <a:spcPts val="300"/>
              </a:spcAft>
            </a:pPr>
            <a:r>
              <a:rPr kumimoji="1" lang="ja-JP" altLang="en-US" sz="1100" u="none"/>
              <a:t>　</a:t>
            </a:r>
            <a:r>
              <a:rPr kumimoji="1" lang="ja-JP" altLang="en-US" sz="1100" u="sng"/>
              <a:t>は１と入力するなど３つの項目を必ず入力してください。</a:t>
            </a:r>
          </a:p>
          <a:p>
            <a:pPr algn="l">
              <a:lnSpc>
                <a:spcPts val="1700"/>
              </a:lnSpc>
              <a:spcAft>
                <a:spcPts val="300"/>
              </a:spcAft>
            </a:pPr>
            <a:r>
              <a:rPr kumimoji="1" lang="ja-JP" altLang="en-US" sz="1100" u="sng"/>
              <a:t>◆　単価は全て税込で入力してください。</a:t>
            </a:r>
          </a:p>
        </xdr:txBody>
      </xdr:sp>
      <xdr:sp macro="" textlink="">
        <xdr:nvSpPr>
          <xdr:cNvPr id="6" name="角丸四角形 9">
            <a:extLst>
              <a:ext uri="{FF2B5EF4-FFF2-40B4-BE49-F238E27FC236}">
                <a16:creationId xmlns:a16="http://schemas.microsoft.com/office/drawing/2014/main" id="{00000000-0008-0000-0900-000006000000}"/>
              </a:ext>
            </a:extLst>
          </xdr:cNvPr>
          <xdr:cNvSpPr/>
        </xdr:nvSpPr>
        <xdr:spPr>
          <a:xfrm>
            <a:off x="14619324" y="4535138"/>
            <a:ext cx="5868001" cy="393135"/>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100" b="1"/>
              <a:t>次にイ  課税、非課税の該当する番号を入力してください。</a:t>
            </a:r>
            <a:r>
              <a:rPr kumimoji="1" lang="ja-JP" altLang="en-US" sz="1100"/>
              <a:t>謝金は非課税となります。</a:t>
            </a:r>
          </a:p>
        </xdr:txBody>
      </xdr:sp>
      <xdr:sp macro="" textlink="">
        <xdr:nvSpPr>
          <xdr:cNvPr id="7" name="角丸四角形 11">
            <a:extLst>
              <a:ext uri="{FF2B5EF4-FFF2-40B4-BE49-F238E27FC236}">
                <a16:creationId xmlns:a16="http://schemas.microsoft.com/office/drawing/2014/main" id="{00000000-0008-0000-0900-000007000000}"/>
              </a:ext>
            </a:extLst>
          </xdr:cNvPr>
          <xdr:cNvSpPr/>
        </xdr:nvSpPr>
        <xdr:spPr>
          <a:xfrm>
            <a:off x="14608569" y="3960951"/>
            <a:ext cx="5868001" cy="39111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600"/>
              </a:lnSpc>
            </a:pPr>
            <a:r>
              <a:rPr kumimoji="1" lang="ja-JP" altLang="en-US" sz="1100"/>
              <a:t>◆　</a:t>
            </a:r>
            <a:r>
              <a:rPr kumimoji="1" lang="ja-JP" altLang="en-US" sz="1100" b="1"/>
              <a:t>次に オ  内訳を入力してください。</a:t>
            </a:r>
          </a:p>
        </xdr:txBody>
      </xdr:sp>
      <xdr:sp macro="" textlink="">
        <xdr:nvSpPr>
          <xdr:cNvPr id="8" name="角丸四角形 13">
            <a:extLst>
              <a:ext uri="{FF2B5EF4-FFF2-40B4-BE49-F238E27FC236}">
                <a16:creationId xmlns:a16="http://schemas.microsoft.com/office/drawing/2014/main" id="{00000000-0008-0000-0900-000008000000}"/>
              </a:ext>
            </a:extLst>
          </xdr:cNvPr>
          <xdr:cNvSpPr/>
        </xdr:nvSpPr>
        <xdr:spPr>
          <a:xfrm>
            <a:off x="14608591" y="5692445"/>
            <a:ext cx="5868001" cy="545814"/>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36000" indent="-36000" algn="l">
              <a:lnSpc>
                <a:spcPts val="1600"/>
              </a:lnSpc>
            </a:pPr>
            <a:r>
              <a:rPr kumimoji="1" lang="ja-JP" altLang="en-US" sz="1100"/>
              <a:t>◆　</a:t>
            </a:r>
            <a:r>
              <a:rPr kumimoji="1" lang="ja-JP" altLang="en-US" sz="1100" b="1"/>
              <a:t>次に エ  概算払計画の対象の欄に「○」を入力してください。</a:t>
            </a:r>
            <a:r>
              <a:rPr kumimoji="1" lang="ja-JP" altLang="en-US" sz="1100" b="0"/>
              <a:t>自動計算します。</a:t>
            </a:r>
            <a:r>
              <a:rPr kumimoji="1" lang="ja-JP" altLang="en-US" sz="1100" b="0" u="sng"/>
              <a:t>斜線部分は対象外の経費です。</a:t>
            </a:r>
          </a:p>
        </xdr:txBody>
      </xdr:sp>
      <xdr:sp macro="" textlink="">
        <xdr:nvSpPr>
          <xdr:cNvPr id="9" name="角丸四角形 14">
            <a:extLst>
              <a:ext uri="{FF2B5EF4-FFF2-40B4-BE49-F238E27FC236}">
                <a16:creationId xmlns:a16="http://schemas.microsoft.com/office/drawing/2014/main" id="{00000000-0008-0000-0900-000009000000}"/>
              </a:ext>
            </a:extLst>
          </xdr:cNvPr>
          <xdr:cNvSpPr/>
        </xdr:nvSpPr>
        <xdr:spPr>
          <a:xfrm>
            <a:off x="14597873" y="8882869"/>
            <a:ext cx="5868002" cy="535112"/>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委託費は事業費の６割以内となっており、６割を超えている場合は、「６割超えてます。」と赤字表示されますので、その場合は、委託費を下げるなどの見直しをしてください。</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342265</xdr:colOff>
      <xdr:row>5</xdr:row>
      <xdr:rowOff>31750</xdr:rowOff>
    </xdr:from>
    <xdr:to>
      <xdr:col>4</xdr:col>
      <xdr:colOff>652145</xdr:colOff>
      <xdr:row>5</xdr:row>
      <xdr:rowOff>310515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13765" y="1031875"/>
          <a:ext cx="690880" cy="27876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64135</xdr:colOff>
      <xdr:row>11</xdr:row>
      <xdr:rowOff>32385</xdr:rowOff>
    </xdr:from>
    <xdr:to>
      <xdr:col>27</xdr:col>
      <xdr:colOff>452755</xdr:colOff>
      <xdr:row>12</xdr:row>
      <xdr:rowOff>86360</xdr:rowOff>
    </xdr:to>
    <xdr:sp macro="" textlink="">
      <xdr:nvSpPr>
        <xdr:cNvPr id="6" name="角丸四角形 11">
          <a:extLst>
            <a:ext uri="{FF2B5EF4-FFF2-40B4-BE49-F238E27FC236}">
              <a16:creationId xmlns:a16="http://schemas.microsoft.com/office/drawing/2014/main" id="{00000000-0008-0000-0A00-000006000000}"/>
            </a:ext>
          </a:extLst>
        </xdr:cNvPr>
        <xdr:cNvSpPr/>
      </xdr:nvSpPr>
      <xdr:spPr>
        <a:xfrm>
          <a:off x="12284710" y="2623185"/>
          <a:ext cx="5875020" cy="282575"/>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100" b="1"/>
            <a:t>次にウ  課税、非課税の該当する番号を入力してください。</a:t>
          </a:r>
          <a:r>
            <a:rPr kumimoji="1" lang="ja-JP" altLang="en-US" sz="1100"/>
            <a:t>謝金は非課税となります。</a:t>
          </a:r>
        </a:p>
      </xdr:txBody>
    </xdr:sp>
    <xdr:clientData/>
  </xdr:twoCellAnchor>
  <xdr:twoCellAnchor>
    <xdr:from>
      <xdr:col>19</xdr:col>
      <xdr:colOff>0</xdr:colOff>
      <xdr:row>7</xdr:row>
      <xdr:rowOff>0</xdr:rowOff>
    </xdr:from>
    <xdr:to>
      <xdr:col>27</xdr:col>
      <xdr:colOff>441960</xdr:colOff>
      <xdr:row>32</xdr:row>
      <xdr:rowOff>53975</xdr:rowOff>
    </xdr:to>
    <xdr:grpSp>
      <xdr:nvGrpSpPr>
        <xdr:cNvPr id="12" name="グループ化 11">
          <a:extLst>
            <a:ext uri="{FF2B5EF4-FFF2-40B4-BE49-F238E27FC236}">
              <a16:creationId xmlns:a16="http://schemas.microsoft.com/office/drawing/2014/main" id="{00000000-0008-0000-0A00-00000C000000}"/>
            </a:ext>
          </a:extLst>
        </xdr:cNvPr>
        <xdr:cNvGrpSpPr/>
      </xdr:nvGrpSpPr>
      <xdr:grpSpPr>
        <a:xfrm>
          <a:off x="11269466" y="1177247"/>
          <a:ext cx="5921511" cy="6175661"/>
          <a:chOff x="11269466" y="2632753"/>
          <a:chExt cx="5921497" cy="6175201"/>
        </a:xfrm>
      </xdr:grpSpPr>
      <xdr:sp macro="" textlink="">
        <xdr:nvSpPr>
          <xdr:cNvPr id="3" name="Text Box 6">
            <a:extLst>
              <a:ext uri="{FF2B5EF4-FFF2-40B4-BE49-F238E27FC236}">
                <a16:creationId xmlns:a16="http://schemas.microsoft.com/office/drawing/2014/main" id="{00000000-0008-0000-0A00-000003000000}"/>
              </a:ext>
            </a:extLst>
          </xdr:cNvPr>
          <xdr:cNvSpPr txBox="1">
            <a:spLocks noChangeArrowheads="1"/>
          </xdr:cNvSpPr>
        </xdr:nvSpPr>
        <xdr:spPr>
          <a:xfrm>
            <a:off x="11290856" y="5015933"/>
            <a:ext cx="5868001" cy="2278460"/>
          </a:xfrm>
          <a:prstGeom prst="rect">
            <a:avLst/>
          </a:prstGeom>
          <a:solidFill>
            <a:srgbClr val="FFFFFF"/>
          </a:solidFill>
          <a:ln w="9525">
            <a:noFill/>
            <a:miter lim="800000"/>
            <a:headEnd/>
            <a:tailEnd/>
          </a:ln>
        </xdr:spPr>
        <xdr:txBody>
          <a:bodyPr vertOverflow="clip" horzOverflow="overflow" wrap="square" lIns="27432" tIns="18288" rIns="0" bIns="0" anchor="ctr" upright="1"/>
          <a:lstStyle/>
          <a:p>
            <a:pPr marL="0" marR="0" indent="0" algn="l" defTabSz="914400" rtl="0" eaLnBrk="1" fontAlgn="auto" latinLnBrk="0" hangingPunct="1">
              <a:lnSpc>
                <a:spcPts val="1700"/>
              </a:lnSpc>
              <a:spcBef>
                <a:spcPts val="0"/>
              </a:spcBef>
              <a:spcAft>
                <a:spcPts val="0"/>
              </a:spcAft>
              <a:defRPr sz="1000"/>
            </a:pPr>
            <a:r>
              <a:rPr lang="en-US" altLang="ja-JP" sz="1100" b="0" i="0" u="none" strike="noStrike" baseline="0">
                <a:solidFill>
                  <a:srgbClr val="000000"/>
                </a:solidFill>
                <a:latin typeface="+mn-ea"/>
                <a:ea typeface="+mn-ea"/>
              </a:rPr>
              <a:t> </a:t>
            </a:r>
            <a:r>
              <a:rPr kumimoji="1" lang="ja-JP" altLang="ja-JP" sz="1100">
                <a:effectLst/>
                <a:latin typeface="+mn-ea"/>
                <a:ea typeface="+mn-ea"/>
                <a:cs typeface="+mn-cs"/>
              </a:rPr>
              <a:t>◆　</a:t>
            </a:r>
            <a:r>
              <a:rPr kumimoji="1" lang="ja-JP" altLang="ja-JP" sz="1100" b="1">
                <a:effectLst/>
                <a:latin typeface="+mn-ea"/>
                <a:ea typeface="+mn-ea"/>
                <a:cs typeface="+mn-cs"/>
              </a:rPr>
              <a:t>次に ア　区分について、各費目の明細ごとに、次の項目に合うアルファベットを</a:t>
            </a:r>
            <a:r>
              <a:rPr kumimoji="1" lang="ja-JP" altLang="en-US" sz="1100" b="1">
                <a:effectLst/>
                <a:latin typeface="+mn-ea"/>
                <a:ea typeface="+mn-ea"/>
                <a:cs typeface="+mn-cs"/>
              </a:rPr>
              <a:t>半角で</a:t>
            </a:r>
            <a:r>
              <a:rPr kumimoji="1" lang="ja-JP" altLang="ja-JP" sz="1100" b="1">
                <a:effectLst/>
                <a:latin typeface="+mn-ea"/>
                <a:ea typeface="+mn-ea"/>
                <a:cs typeface="+mn-cs"/>
              </a:rPr>
              <a:t>入力して</a:t>
            </a:r>
            <a:endParaRPr kumimoji="1" lang="ja-JP" altLang="en-US" sz="1100" b="1">
              <a:effectLst/>
              <a:latin typeface="+mn-ea"/>
              <a:ea typeface="+mn-ea"/>
              <a:cs typeface="+mn-cs"/>
            </a:endParaRPr>
          </a:p>
          <a:p>
            <a:pPr marL="0" marR="0" indent="0" algn="l" defTabSz="914400" rtl="0" eaLnBrk="1" fontAlgn="auto" latinLnBrk="0" hangingPunct="1">
              <a:lnSpc>
                <a:spcPts val="1700"/>
              </a:lnSpc>
              <a:spcBef>
                <a:spcPts val="0"/>
              </a:spcBef>
              <a:spcAft>
                <a:spcPts val="0"/>
              </a:spcAft>
              <a:defRPr sz="1000"/>
            </a:pPr>
            <a:r>
              <a:rPr kumimoji="1" lang="ja-JP" altLang="en-US" sz="1100" b="1">
                <a:effectLst/>
                <a:latin typeface="+mn-ea"/>
                <a:ea typeface="+mn-ea"/>
                <a:cs typeface="+mn-cs"/>
              </a:rPr>
              <a:t>　 </a:t>
            </a:r>
            <a:r>
              <a:rPr kumimoji="1" lang="ja-JP" altLang="ja-JP" sz="1100" b="1">
                <a:effectLst/>
                <a:latin typeface="+mn-ea"/>
                <a:ea typeface="+mn-ea"/>
                <a:cs typeface="+mn-cs"/>
              </a:rPr>
              <a:t>ください。</a:t>
            </a:r>
            <a:endParaRPr lang="ja-JP" altLang="ja-JP" sz="1100" b="1">
              <a:effectLst/>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A </a:t>
            </a:r>
            <a:r>
              <a:rPr lang="ja-JP" altLang="en-US" sz="1100" b="0" i="0" u="none" strike="noStrike" baseline="0">
                <a:solidFill>
                  <a:srgbClr val="000000"/>
                </a:solidFill>
                <a:latin typeface="+mn-ea"/>
                <a:ea typeface="+mn-ea"/>
              </a:rPr>
              <a:t>新たに取り組む商品の開発や改良</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B  </a:t>
            </a:r>
            <a:r>
              <a:rPr lang="ja-JP" altLang="en-US" sz="1100" b="0" i="0" u="none" strike="noStrike" baseline="0">
                <a:solidFill>
                  <a:srgbClr val="000000"/>
                </a:solidFill>
                <a:latin typeface="+mn-ea"/>
                <a:ea typeface="+mn-ea"/>
              </a:rPr>
              <a:t>開発や改良した商品の販路開拓</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C </a:t>
            </a:r>
            <a:r>
              <a:rPr lang="ja-JP" altLang="en-US" sz="1100" b="0" i="0" u="none" strike="noStrike" baseline="0">
                <a:solidFill>
                  <a:srgbClr val="000000"/>
                </a:solidFill>
                <a:latin typeface="+mn-ea"/>
                <a:ea typeface="+mn-ea"/>
              </a:rPr>
              <a:t>県産農林水畜産物の高品質化やブランド化、安定供給のための取組</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D </a:t>
            </a:r>
            <a:r>
              <a:rPr lang="ja-JP" altLang="en-US" sz="1100" b="0" i="0" u="none" strike="noStrike" baseline="0">
                <a:solidFill>
                  <a:srgbClr val="000000"/>
                </a:solidFill>
                <a:latin typeface="+mn-ea"/>
                <a:ea typeface="+mn-ea"/>
              </a:rPr>
              <a:t>商品開発と併せた衛生管理の改善や農業生産工程管理、産業財産権等の取得 </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E </a:t>
            </a:r>
            <a:r>
              <a:rPr lang="ja-JP" altLang="en-US" sz="1100" b="0" i="0" u="none" strike="noStrike" baseline="0">
                <a:solidFill>
                  <a:srgbClr val="000000"/>
                </a:solidFill>
                <a:latin typeface="+mn-ea"/>
                <a:ea typeface="+mn-ea"/>
              </a:rPr>
              <a:t>県産農林水畜産物を活用したメニュー提供等の新たなサービス事業の展開</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F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に付随する告知媒体等を活用したＰＲや周知活動</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G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に付随するマーケティング等の必要な調査</a:t>
            </a:r>
          </a:p>
        </xdr:txBody>
      </xdr:sp>
      <xdr:sp macro="" textlink="">
        <xdr:nvSpPr>
          <xdr:cNvPr id="4" name="角丸四角形 9">
            <a:extLst>
              <a:ext uri="{FF2B5EF4-FFF2-40B4-BE49-F238E27FC236}">
                <a16:creationId xmlns:a16="http://schemas.microsoft.com/office/drawing/2014/main" id="{00000000-0008-0000-0A00-000004000000}"/>
              </a:ext>
            </a:extLst>
          </xdr:cNvPr>
          <xdr:cNvSpPr/>
        </xdr:nvSpPr>
        <xdr:spPr>
          <a:xfrm>
            <a:off x="11312258" y="4548454"/>
            <a:ext cx="5868001" cy="374236"/>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総事業費から消費税までは自動計算ですので、入力は不要です。</a:t>
            </a:r>
          </a:p>
        </xdr:txBody>
      </xdr:sp>
      <xdr:sp macro="" textlink="">
        <xdr:nvSpPr>
          <xdr:cNvPr id="5" name="角丸四角形 10">
            <a:extLst>
              <a:ext uri="{FF2B5EF4-FFF2-40B4-BE49-F238E27FC236}">
                <a16:creationId xmlns:a16="http://schemas.microsoft.com/office/drawing/2014/main" id="{00000000-0008-0000-0A00-000005000000}"/>
              </a:ext>
            </a:extLst>
          </xdr:cNvPr>
          <xdr:cNvSpPr/>
        </xdr:nvSpPr>
        <xdr:spPr>
          <a:xfrm>
            <a:off x="11322961" y="2632753"/>
            <a:ext cx="5868001" cy="1252146"/>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spcAft>
                <a:spcPts val="300"/>
              </a:spcAft>
            </a:pPr>
            <a:r>
              <a:rPr kumimoji="1" lang="ja-JP" altLang="en-US" sz="1100"/>
              <a:t>◆　</a:t>
            </a:r>
            <a:r>
              <a:rPr kumimoji="1" lang="ja-JP" altLang="en-US" sz="1100" b="1"/>
              <a:t>最初に イ 総事業費を入力してください。</a:t>
            </a:r>
            <a:r>
              <a:rPr kumimoji="1" lang="ja-JP" altLang="en-US" sz="1100" u="sng"/>
              <a:t>すべて税込み後の金額を入力してください。（消費税額が明記されていない場合は内税となります。ただし、非課税の場合については、金額をそのまま入力してください。）。</a:t>
            </a:r>
          </a:p>
          <a:p>
            <a:pPr algn="l">
              <a:lnSpc>
                <a:spcPts val="1700"/>
              </a:lnSpc>
              <a:spcAft>
                <a:spcPts val="300"/>
              </a:spcAft>
            </a:pPr>
            <a:r>
              <a:rPr kumimoji="1" lang="ja-JP" altLang="en-US" sz="1100" u="sng"/>
              <a:t>◆　レシートや領収書の総額を記載することになります。</a:t>
            </a:r>
          </a:p>
        </xdr:txBody>
      </xdr:sp>
      <xdr:sp macro="" textlink="">
        <xdr:nvSpPr>
          <xdr:cNvPr id="7" name="角丸四角形 12">
            <a:extLst>
              <a:ext uri="{FF2B5EF4-FFF2-40B4-BE49-F238E27FC236}">
                <a16:creationId xmlns:a16="http://schemas.microsoft.com/office/drawing/2014/main" id="{00000000-0008-0000-0A00-000007000000}"/>
              </a:ext>
            </a:extLst>
          </xdr:cNvPr>
          <xdr:cNvSpPr/>
        </xdr:nvSpPr>
        <xdr:spPr>
          <a:xfrm>
            <a:off x="11322962" y="4020950"/>
            <a:ext cx="5868001" cy="444623"/>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600"/>
              </a:lnSpc>
            </a:pPr>
            <a:r>
              <a:rPr kumimoji="1" lang="ja-JP" altLang="en-US" sz="1100"/>
              <a:t>◆　</a:t>
            </a:r>
            <a:r>
              <a:rPr kumimoji="1" lang="ja-JP" altLang="en-US" sz="1100" b="1"/>
              <a:t>次に エ  内訳を入力してください。</a:t>
            </a:r>
          </a:p>
        </xdr:txBody>
      </xdr:sp>
      <xdr:sp macro="" textlink="">
        <xdr:nvSpPr>
          <xdr:cNvPr id="8" name="角丸四角形 15">
            <a:extLst>
              <a:ext uri="{FF2B5EF4-FFF2-40B4-BE49-F238E27FC236}">
                <a16:creationId xmlns:a16="http://schemas.microsoft.com/office/drawing/2014/main" id="{00000000-0008-0000-0A00-000008000000}"/>
              </a:ext>
            </a:extLst>
          </xdr:cNvPr>
          <xdr:cNvSpPr/>
        </xdr:nvSpPr>
        <xdr:spPr>
          <a:xfrm>
            <a:off x="11269466" y="7430444"/>
            <a:ext cx="5868001" cy="535111"/>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委託費は事業費の６割以内となっており、６割を超えている場合は、「６割超えてます。」と赤字表示されますので、その場合は、委託費を下げるなどの見直しをしてください。</a:t>
            </a:r>
          </a:p>
        </xdr:txBody>
      </xdr:sp>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11290870" y="8101605"/>
            <a:ext cx="5868001" cy="706349"/>
            <a:chOff x="11269466" y="9514297"/>
            <a:chExt cx="5868001" cy="706349"/>
          </a:xfrm>
        </xdr:grpSpPr>
        <xdr:sp macro="" textlink="">
          <xdr:nvSpPr>
            <xdr:cNvPr id="9" name="角丸四角形 15">
              <a:extLst>
                <a:ext uri="{FF2B5EF4-FFF2-40B4-BE49-F238E27FC236}">
                  <a16:creationId xmlns:a16="http://schemas.microsoft.com/office/drawing/2014/main" id="{00000000-0008-0000-0A00-000009000000}"/>
                </a:ext>
              </a:extLst>
            </xdr:cNvPr>
            <xdr:cNvSpPr/>
          </xdr:nvSpPr>
          <xdr:spPr>
            <a:xfrm>
              <a:off x="11269466" y="9514297"/>
              <a:ext cx="5868001" cy="706349"/>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テスト販売等で収益が発生した場合は、下の黄色い欄の「開発商品販売額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p>
            <a:p>
              <a:pPr algn="l"/>
              <a:r>
                <a:rPr kumimoji="1" lang="ja-JP" altLang="en-US" sz="1100">
                  <a:solidFill>
                    <a:schemeClr val="dk1"/>
                  </a:solidFill>
                  <a:effectLst/>
                  <a:latin typeface="+mn-lt"/>
                  <a:ea typeface="+mn-ea"/>
                  <a:cs typeface="+mn-cs"/>
                </a:rPr>
                <a:t>欄に税込みで記入すると自動計算します。</a:t>
              </a:r>
              <a:endParaRPr kumimoji="1" lang="ja-JP" altLang="en-US" sz="1100"/>
            </a:p>
          </xdr:txBody>
        </xdr:sp>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16181797" y="9642724"/>
              <a:ext cx="535112" cy="235449"/>
            </a:xfrm>
            <a:prstGeom prst="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342265</xdr:colOff>
      <xdr:row>5</xdr:row>
      <xdr:rowOff>31750</xdr:rowOff>
    </xdr:from>
    <xdr:to>
      <xdr:col>4</xdr:col>
      <xdr:colOff>651510</xdr:colOff>
      <xdr:row>5</xdr:row>
      <xdr:rowOff>310515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13765" y="1031875"/>
          <a:ext cx="690245" cy="27876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8</xdr:row>
      <xdr:rowOff>0</xdr:rowOff>
    </xdr:from>
    <xdr:to>
      <xdr:col>27</xdr:col>
      <xdr:colOff>441960</xdr:colOff>
      <xdr:row>33</xdr:row>
      <xdr:rowOff>21590</xdr:rowOff>
    </xdr:to>
    <xdr:grpSp>
      <xdr:nvGrpSpPr>
        <xdr:cNvPr id="3" name="グループ化 2">
          <a:extLst>
            <a:ext uri="{FF2B5EF4-FFF2-40B4-BE49-F238E27FC236}">
              <a16:creationId xmlns:a16="http://schemas.microsoft.com/office/drawing/2014/main" id="{00000000-0008-0000-0B00-000003000000}"/>
            </a:ext>
          </a:extLst>
        </xdr:cNvPr>
        <xdr:cNvGrpSpPr/>
      </xdr:nvGrpSpPr>
      <xdr:grpSpPr>
        <a:xfrm>
          <a:off x="11239500" y="1792941"/>
          <a:ext cx="5910431" cy="6162414"/>
          <a:chOff x="11269466" y="2632753"/>
          <a:chExt cx="5921497" cy="6175201"/>
        </a:xfrm>
      </xdr:grpSpPr>
      <xdr:sp macro="" textlink="">
        <xdr:nvSpPr>
          <xdr:cNvPr id="4" name="Text Box 6">
            <a:extLst>
              <a:ext uri="{FF2B5EF4-FFF2-40B4-BE49-F238E27FC236}">
                <a16:creationId xmlns:a16="http://schemas.microsoft.com/office/drawing/2014/main" id="{00000000-0008-0000-0B00-000004000000}"/>
              </a:ext>
            </a:extLst>
          </xdr:cNvPr>
          <xdr:cNvSpPr txBox="1">
            <a:spLocks noChangeArrowheads="1"/>
          </xdr:cNvSpPr>
        </xdr:nvSpPr>
        <xdr:spPr>
          <a:xfrm>
            <a:off x="11290856" y="5015933"/>
            <a:ext cx="5868001" cy="2278460"/>
          </a:xfrm>
          <a:prstGeom prst="rect">
            <a:avLst/>
          </a:prstGeom>
          <a:solidFill>
            <a:srgbClr val="FFFFFF"/>
          </a:solidFill>
          <a:ln w="9525">
            <a:noFill/>
            <a:miter lim="800000"/>
            <a:headEnd/>
            <a:tailEnd/>
          </a:ln>
        </xdr:spPr>
        <xdr:txBody>
          <a:bodyPr vertOverflow="clip" horzOverflow="overflow" wrap="square" lIns="27432" tIns="18288" rIns="0" bIns="0" anchor="ctr" upright="1"/>
          <a:lstStyle/>
          <a:p>
            <a:pPr marL="0" marR="0" indent="0" algn="l" defTabSz="914400" rtl="0" eaLnBrk="1" fontAlgn="auto" latinLnBrk="0" hangingPunct="1">
              <a:lnSpc>
                <a:spcPts val="1700"/>
              </a:lnSpc>
              <a:spcBef>
                <a:spcPts val="0"/>
              </a:spcBef>
              <a:spcAft>
                <a:spcPts val="0"/>
              </a:spcAft>
              <a:defRPr sz="1000"/>
            </a:pPr>
            <a:r>
              <a:rPr lang="en-US" altLang="ja-JP" sz="1100" b="0" i="0" u="none" strike="noStrike" baseline="0">
                <a:solidFill>
                  <a:srgbClr val="000000"/>
                </a:solidFill>
                <a:latin typeface="+mn-ea"/>
                <a:ea typeface="+mn-ea"/>
              </a:rPr>
              <a:t> </a:t>
            </a:r>
            <a:r>
              <a:rPr kumimoji="1" lang="ja-JP" altLang="ja-JP" sz="1100">
                <a:effectLst/>
                <a:latin typeface="+mn-ea"/>
                <a:ea typeface="+mn-ea"/>
                <a:cs typeface="+mn-cs"/>
              </a:rPr>
              <a:t>◆　</a:t>
            </a:r>
            <a:r>
              <a:rPr kumimoji="1" lang="ja-JP" altLang="ja-JP" sz="1100" b="1">
                <a:effectLst/>
                <a:latin typeface="+mn-ea"/>
                <a:ea typeface="+mn-ea"/>
                <a:cs typeface="+mn-cs"/>
              </a:rPr>
              <a:t>次に ア　区分について、各費目の明細ごとに、次の項目に合うアルファベットを</a:t>
            </a:r>
            <a:r>
              <a:rPr kumimoji="1" lang="ja-JP" altLang="en-US" sz="1100" b="1">
                <a:effectLst/>
                <a:latin typeface="+mn-ea"/>
                <a:ea typeface="+mn-ea"/>
                <a:cs typeface="+mn-cs"/>
              </a:rPr>
              <a:t>半角で</a:t>
            </a:r>
            <a:r>
              <a:rPr kumimoji="1" lang="ja-JP" altLang="ja-JP" sz="1100" b="1">
                <a:effectLst/>
                <a:latin typeface="+mn-ea"/>
                <a:ea typeface="+mn-ea"/>
                <a:cs typeface="+mn-cs"/>
              </a:rPr>
              <a:t>入力して</a:t>
            </a:r>
            <a:endParaRPr kumimoji="1" lang="ja-JP" altLang="en-US" sz="1100" b="1">
              <a:effectLst/>
              <a:latin typeface="+mn-ea"/>
              <a:ea typeface="+mn-ea"/>
              <a:cs typeface="+mn-cs"/>
            </a:endParaRPr>
          </a:p>
          <a:p>
            <a:pPr marL="0" marR="0" indent="0" algn="l" defTabSz="914400" rtl="0" eaLnBrk="1" fontAlgn="auto" latinLnBrk="0" hangingPunct="1">
              <a:lnSpc>
                <a:spcPts val="1700"/>
              </a:lnSpc>
              <a:spcBef>
                <a:spcPts val="0"/>
              </a:spcBef>
              <a:spcAft>
                <a:spcPts val="0"/>
              </a:spcAft>
              <a:defRPr sz="1000"/>
            </a:pPr>
            <a:r>
              <a:rPr kumimoji="1" lang="ja-JP" altLang="en-US" sz="1100" b="1">
                <a:effectLst/>
                <a:latin typeface="+mn-ea"/>
                <a:ea typeface="+mn-ea"/>
                <a:cs typeface="+mn-cs"/>
              </a:rPr>
              <a:t>　 </a:t>
            </a:r>
            <a:r>
              <a:rPr kumimoji="1" lang="ja-JP" altLang="ja-JP" sz="1100" b="1">
                <a:effectLst/>
                <a:latin typeface="+mn-ea"/>
                <a:ea typeface="+mn-ea"/>
                <a:cs typeface="+mn-cs"/>
              </a:rPr>
              <a:t>ください。</a:t>
            </a:r>
            <a:endParaRPr lang="ja-JP" altLang="ja-JP" sz="1100" b="1">
              <a:effectLst/>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A </a:t>
            </a:r>
            <a:r>
              <a:rPr lang="ja-JP" altLang="en-US" sz="1100" b="0" i="0" u="none" strike="noStrike" baseline="0">
                <a:solidFill>
                  <a:srgbClr val="000000"/>
                </a:solidFill>
                <a:latin typeface="+mn-ea"/>
                <a:ea typeface="+mn-ea"/>
              </a:rPr>
              <a:t>新たに取り組む商品の開発や改良</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B  </a:t>
            </a:r>
            <a:r>
              <a:rPr lang="ja-JP" altLang="en-US" sz="1100" b="0" i="0" u="none" strike="noStrike" baseline="0">
                <a:solidFill>
                  <a:srgbClr val="000000"/>
                </a:solidFill>
                <a:latin typeface="+mn-ea"/>
                <a:ea typeface="+mn-ea"/>
              </a:rPr>
              <a:t>開発や改良した商品の販路開拓</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C </a:t>
            </a:r>
            <a:r>
              <a:rPr lang="ja-JP" altLang="en-US" sz="1100" b="0" i="0" u="none" strike="noStrike" baseline="0">
                <a:solidFill>
                  <a:srgbClr val="000000"/>
                </a:solidFill>
                <a:latin typeface="+mn-ea"/>
                <a:ea typeface="+mn-ea"/>
              </a:rPr>
              <a:t>県産農林水畜産物の高品質化やブランド化、安定供給のための取組</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D </a:t>
            </a:r>
            <a:r>
              <a:rPr lang="ja-JP" altLang="en-US" sz="1100" b="0" i="0" u="none" strike="noStrike" baseline="0">
                <a:solidFill>
                  <a:srgbClr val="000000"/>
                </a:solidFill>
                <a:latin typeface="+mn-ea"/>
                <a:ea typeface="+mn-ea"/>
              </a:rPr>
              <a:t>商品開発と併せた衛生管理の改善や農業生産工程管理、産業財産権等の取得 </a:t>
            </a:r>
            <a:endParaRPr lang="en-US" altLang="ja-JP" sz="1100" b="0" i="0" u="none" strike="noStrike" baseline="0">
              <a:solidFill>
                <a:srgbClr val="000000"/>
              </a:solidFill>
              <a:latin typeface="+mn-ea"/>
              <a:ea typeface="+mn-ea"/>
            </a:endParaRPr>
          </a:p>
          <a:p>
            <a:pPr marL="72000" indent="36000" algn="l" rtl="0">
              <a:lnSpc>
                <a:spcPts val="1700"/>
              </a:lnSpc>
              <a:defRPr sz="1000"/>
            </a:pPr>
            <a:r>
              <a:rPr lang="en-US" altLang="ja-JP" sz="1100" b="0" i="0" u="none" strike="noStrike" baseline="0">
                <a:solidFill>
                  <a:srgbClr val="000000"/>
                </a:solidFill>
                <a:latin typeface="+mn-ea"/>
                <a:ea typeface="+mn-ea"/>
              </a:rPr>
              <a:t> E </a:t>
            </a:r>
            <a:r>
              <a:rPr lang="ja-JP" altLang="en-US" sz="1100" b="0" i="0" u="none" strike="noStrike" baseline="0">
                <a:solidFill>
                  <a:srgbClr val="000000"/>
                </a:solidFill>
                <a:latin typeface="+mn-ea"/>
                <a:ea typeface="+mn-ea"/>
              </a:rPr>
              <a:t>県産農林水畜産物を活用したメニュー提供等の新たなサービス事業の展開</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F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に付随する告知媒体等を活用したＰＲや周知活動</a:t>
            </a:r>
            <a:endParaRPr lang="en-US" altLang="ja-JP" sz="1100" b="0" i="0" u="none" strike="noStrike" baseline="0">
              <a:solidFill>
                <a:srgbClr val="000000"/>
              </a:solidFill>
              <a:latin typeface="+mn-ea"/>
              <a:ea typeface="+mn-ea"/>
            </a:endParaRPr>
          </a:p>
          <a:p>
            <a:pPr marL="72000" indent="36000" algn="l" rtl="0">
              <a:lnSpc>
                <a:spcPts val="1700"/>
              </a:lnSpc>
              <a:defRPr sz="1000"/>
            </a:pPr>
            <a:r>
              <a:rPr lang="ja-JP" altLang="en-US" sz="1100" b="0" i="0" u="none" strike="noStrike" baseline="0">
                <a:solidFill>
                  <a:srgbClr val="000000"/>
                </a:solidFill>
                <a:latin typeface="+mn-ea"/>
                <a:ea typeface="+mn-ea"/>
              </a:rPr>
              <a:t> </a:t>
            </a:r>
            <a:r>
              <a:rPr lang="en-US" altLang="ja-JP" sz="1100" b="0" i="0" u="none" strike="noStrike" baseline="0">
                <a:solidFill>
                  <a:srgbClr val="000000"/>
                </a:solidFill>
                <a:latin typeface="+mn-ea"/>
                <a:ea typeface="+mn-ea"/>
              </a:rPr>
              <a:t>G (A)</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に付随するマーケティング等の必要な調査</a:t>
            </a:r>
          </a:p>
        </xdr:txBody>
      </xdr:sp>
      <xdr:sp macro="" textlink="">
        <xdr:nvSpPr>
          <xdr:cNvPr id="5" name="角丸四角形 9">
            <a:extLst>
              <a:ext uri="{FF2B5EF4-FFF2-40B4-BE49-F238E27FC236}">
                <a16:creationId xmlns:a16="http://schemas.microsoft.com/office/drawing/2014/main" id="{00000000-0008-0000-0B00-000005000000}"/>
              </a:ext>
            </a:extLst>
          </xdr:cNvPr>
          <xdr:cNvSpPr/>
        </xdr:nvSpPr>
        <xdr:spPr>
          <a:xfrm>
            <a:off x="11312258" y="4548454"/>
            <a:ext cx="5868001" cy="374236"/>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総事業費から消費税までは自動計算ですので、入力は不要です。</a:t>
            </a:r>
          </a:p>
        </xdr:txBody>
      </xdr:sp>
      <xdr:sp macro="" textlink="">
        <xdr:nvSpPr>
          <xdr:cNvPr id="6" name="角丸四角形 10">
            <a:extLst>
              <a:ext uri="{FF2B5EF4-FFF2-40B4-BE49-F238E27FC236}">
                <a16:creationId xmlns:a16="http://schemas.microsoft.com/office/drawing/2014/main" id="{00000000-0008-0000-0B00-000006000000}"/>
              </a:ext>
            </a:extLst>
          </xdr:cNvPr>
          <xdr:cNvSpPr/>
        </xdr:nvSpPr>
        <xdr:spPr>
          <a:xfrm>
            <a:off x="11322961" y="2632753"/>
            <a:ext cx="5868001" cy="1252146"/>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spcAft>
                <a:spcPts val="300"/>
              </a:spcAft>
            </a:pPr>
            <a:r>
              <a:rPr kumimoji="1" lang="ja-JP" altLang="en-US" sz="1100"/>
              <a:t>◆　</a:t>
            </a:r>
            <a:r>
              <a:rPr kumimoji="1" lang="ja-JP" altLang="en-US" sz="1100" b="1"/>
              <a:t>最初に イ 総事業費を入力してください。</a:t>
            </a:r>
            <a:r>
              <a:rPr kumimoji="1" lang="ja-JP" altLang="en-US" sz="1100" u="sng"/>
              <a:t>すべて税込み後の金額を入力してください。（消費税額が明記されていない場合は内税となります。ただし、非課税の場合については、金額をそのまま入力してください。）。</a:t>
            </a:r>
          </a:p>
          <a:p>
            <a:pPr algn="l">
              <a:lnSpc>
                <a:spcPts val="1700"/>
              </a:lnSpc>
              <a:spcAft>
                <a:spcPts val="300"/>
              </a:spcAft>
            </a:pPr>
            <a:r>
              <a:rPr kumimoji="1" lang="ja-JP" altLang="en-US" sz="1100" u="sng"/>
              <a:t>◆　レシートや領収書の総額を記載することになります。</a:t>
            </a:r>
          </a:p>
        </xdr:txBody>
      </xdr:sp>
      <xdr:sp macro="" textlink="">
        <xdr:nvSpPr>
          <xdr:cNvPr id="7" name="角丸四角形 12">
            <a:extLst>
              <a:ext uri="{FF2B5EF4-FFF2-40B4-BE49-F238E27FC236}">
                <a16:creationId xmlns:a16="http://schemas.microsoft.com/office/drawing/2014/main" id="{00000000-0008-0000-0B00-000007000000}"/>
              </a:ext>
            </a:extLst>
          </xdr:cNvPr>
          <xdr:cNvSpPr/>
        </xdr:nvSpPr>
        <xdr:spPr>
          <a:xfrm>
            <a:off x="11322962" y="4020950"/>
            <a:ext cx="5868001" cy="444623"/>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600"/>
              </a:lnSpc>
            </a:pPr>
            <a:r>
              <a:rPr kumimoji="1" lang="ja-JP" altLang="en-US" sz="1100"/>
              <a:t>◆　</a:t>
            </a:r>
            <a:r>
              <a:rPr kumimoji="1" lang="ja-JP" altLang="en-US" sz="1100" b="1"/>
              <a:t>次に エ  内訳を入力してください。</a:t>
            </a:r>
          </a:p>
        </xdr:txBody>
      </xdr:sp>
      <xdr:sp macro="" textlink="">
        <xdr:nvSpPr>
          <xdr:cNvPr id="8" name="角丸四角形 15">
            <a:extLst>
              <a:ext uri="{FF2B5EF4-FFF2-40B4-BE49-F238E27FC236}">
                <a16:creationId xmlns:a16="http://schemas.microsoft.com/office/drawing/2014/main" id="{00000000-0008-0000-0B00-000008000000}"/>
              </a:ext>
            </a:extLst>
          </xdr:cNvPr>
          <xdr:cNvSpPr/>
        </xdr:nvSpPr>
        <xdr:spPr>
          <a:xfrm>
            <a:off x="11269466" y="7430444"/>
            <a:ext cx="5868001" cy="535111"/>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委託費は事業費の６割以内となっており、６割を超えている場合は、「６割超えてます。」と赤字表示されますので、その場合は、委託費を下げるなどの見直しをしてください。</a:t>
            </a:r>
          </a:p>
        </xdr:txBody>
      </xdr:sp>
      <xdr:grpSp>
        <xdr:nvGrpSpPr>
          <xdr:cNvPr id="9" name="グループ化 8">
            <a:extLst>
              <a:ext uri="{FF2B5EF4-FFF2-40B4-BE49-F238E27FC236}">
                <a16:creationId xmlns:a16="http://schemas.microsoft.com/office/drawing/2014/main" id="{00000000-0008-0000-0B00-000009000000}"/>
              </a:ext>
            </a:extLst>
          </xdr:cNvPr>
          <xdr:cNvGrpSpPr/>
        </xdr:nvGrpSpPr>
        <xdr:grpSpPr>
          <a:xfrm>
            <a:off x="11290870" y="8101605"/>
            <a:ext cx="5868001" cy="706349"/>
            <a:chOff x="11269466" y="9514297"/>
            <a:chExt cx="5868001" cy="706349"/>
          </a:xfrm>
        </xdr:grpSpPr>
        <xdr:sp macro="" textlink="">
          <xdr:nvSpPr>
            <xdr:cNvPr id="10" name="角丸四角形 15">
              <a:extLst>
                <a:ext uri="{FF2B5EF4-FFF2-40B4-BE49-F238E27FC236}">
                  <a16:creationId xmlns:a16="http://schemas.microsoft.com/office/drawing/2014/main" id="{00000000-0008-0000-0B00-00000A000000}"/>
                </a:ext>
              </a:extLst>
            </xdr:cNvPr>
            <xdr:cNvSpPr/>
          </xdr:nvSpPr>
          <xdr:spPr>
            <a:xfrm>
              <a:off x="11269466" y="9514297"/>
              <a:ext cx="5868001" cy="706349"/>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テスト販売等で収益が発生した場合は、下の黄色い欄の「開発商品販売額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p>
            <a:p>
              <a:pPr algn="l"/>
              <a:r>
                <a:rPr kumimoji="1" lang="ja-JP" altLang="en-US" sz="1100">
                  <a:solidFill>
                    <a:schemeClr val="dk1"/>
                  </a:solidFill>
                  <a:effectLst/>
                  <a:latin typeface="+mn-lt"/>
                  <a:ea typeface="+mn-ea"/>
                  <a:cs typeface="+mn-cs"/>
                </a:rPr>
                <a:t>欄に税込みで記入すると自動計算します。</a:t>
              </a:r>
              <a:endParaRPr kumimoji="1" lang="ja-JP" altLang="en-US" sz="1100"/>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16181797" y="9642724"/>
              <a:ext cx="535112" cy="235449"/>
            </a:xfrm>
            <a:prstGeom prst="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view="pageBreakPreview" topLeftCell="A16" zoomScale="91" zoomScaleSheetLayoutView="91" workbookViewId="0">
      <selection activeCell="I14" sqref="I14"/>
    </sheetView>
  </sheetViews>
  <sheetFormatPr defaultRowHeight="13.5" x14ac:dyDescent="0.15"/>
  <cols>
    <col min="1" max="1" width="3.5" style="1" customWidth="1"/>
    <col min="2" max="8" width="12.75" style="1" customWidth="1"/>
    <col min="9" max="9" width="5.25" style="1" customWidth="1"/>
    <col min="10" max="10" width="11" style="1" customWidth="1"/>
    <col min="11" max="11" width="18.625" style="1" customWidth="1"/>
    <col min="12" max="12" width="9" style="1" customWidth="1"/>
    <col min="13" max="16384" width="9" style="1"/>
  </cols>
  <sheetData>
    <row r="1" spans="1:10" x14ac:dyDescent="0.15">
      <c r="A1" s="2"/>
      <c r="B1" s="2"/>
      <c r="C1" s="2"/>
      <c r="D1" s="2"/>
      <c r="E1" s="2"/>
      <c r="F1" s="2"/>
      <c r="G1" s="2"/>
      <c r="H1" s="2"/>
      <c r="I1" s="2"/>
      <c r="J1" s="2"/>
    </row>
    <row r="2" spans="1:10" x14ac:dyDescent="0.15">
      <c r="A2" s="2"/>
      <c r="B2" s="2"/>
      <c r="C2" s="2"/>
      <c r="D2" s="2"/>
      <c r="E2" s="2"/>
      <c r="F2" s="2"/>
      <c r="G2" s="2"/>
      <c r="H2" s="2"/>
      <c r="I2" s="2"/>
      <c r="J2" s="2"/>
    </row>
    <row r="3" spans="1:10" ht="43.5" customHeight="1" x14ac:dyDescent="0.15">
      <c r="A3" s="2"/>
      <c r="B3" s="545" t="s">
        <v>75</v>
      </c>
      <c r="C3" s="545"/>
      <c r="D3" s="545"/>
      <c r="E3" s="545"/>
      <c r="F3" s="545"/>
      <c r="G3" s="545"/>
      <c r="H3" s="545"/>
      <c r="I3" s="7"/>
      <c r="J3" s="8"/>
    </row>
    <row r="4" spans="1:10" x14ac:dyDescent="0.15">
      <c r="A4" s="2"/>
      <c r="B4" s="2"/>
      <c r="C4" s="2"/>
      <c r="D4" s="2"/>
      <c r="E4" s="2"/>
      <c r="F4" s="2"/>
      <c r="G4" s="2"/>
      <c r="H4" s="2"/>
      <c r="I4" s="2"/>
      <c r="J4" s="2"/>
    </row>
    <row r="5" spans="1:10" x14ac:dyDescent="0.15">
      <c r="A5" s="2"/>
      <c r="B5" s="2"/>
      <c r="C5" s="2"/>
      <c r="D5" s="2"/>
      <c r="E5" s="2"/>
      <c r="F5" s="2"/>
      <c r="G5" s="2"/>
      <c r="H5" s="2"/>
      <c r="I5" s="2"/>
      <c r="J5" s="2"/>
    </row>
    <row r="6" spans="1:10" ht="24.75" customHeight="1" x14ac:dyDescent="0.15">
      <c r="A6" s="2"/>
      <c r="B6" s="2" t="s">
        <v>359</v>
      </c>
      <c r="C6" s="2"/>
      <c r="D6" s="2"/>
      <c r="E6" s="2"/>
      <c r="F6" s="2"/>
      <c r="G6" s="2"/>
      <c r="H6" s="2"/>
      <c r="I6" s="2"/>
      <c r="J6" s="2"/>
    </row>
    <row r="7" spans="1:10" ht="3.75" customHeight="1" x14ac:dyDescent="0.15">
      <c r="A7" s="2"/>
      <c r="B7" s="2"/>
      <c r="C7" s="2"/>
      <c r="D7" s="2"/>
      <c r="E7" s="2"/>
      <c r="F7" s="2"/>
      <c r="G7" s="2"/>
      <c r="H7" s="2"/>
      <c r="I7" s="2"/>
      <c r="J7" s="2"/>
    </row>
    <row r="8" spans="1:10" ht="24.75" customHeight="1" x14ac:dyDescent="0.15">
      <c r="A8" s="2"/>
      <c r="B8" s="2" t="s">
        <v>183</v>
      </c>
      <c r="C8" s="2"/>
      <c r="D8" s="2"/>
      <c r="E8" s="2"/>
      <c r="F8" s="2"/>
      <c r="G8" s="2"/>
      <c r="H8" s="2"/>
      <c r="I8" s="2"/>
      <c r="J8" s="2"/>
    </row>
    <row r="9" spans="1:10" ht="4.5" customHeight="1" x14ac:dyDescent="0.15">
      <c r="A9" s="2"/>
      <c r="B9" s="2"/>
      <c r="C9" s="2"/>
      <c r="D9" s="2"/>
      <c r="E9" s="2"/>
      <c r="F9" s="2"/>
      <c r="G9" s="2"/>
      <c r="H9" s="2"/>
      <c r="I9" s="2"/>
      <c r="J9" s="2"/>
    </row>
    <row r="10" spans="1:10" ht="13.5" customHeight="1" x14ac:dyDescent="0.15">
      <c r="A10" s="2"/>
      <c r="B10" s="3"/>
      <c r="C10" s="3"/>
      <c r="D10" s="3"/>
      <c r="E10" s="3"/>
      <c r="F10" s="3"/>
      <c r="G10" s="3"/>
      <c r="H10" s="3"/>
      <c r="I10" s="2"/>
      <c r="J10" s="2"/>
    </row>
    <row r="11" spans="1:10" ht="24.75" customHeight="1" x14ac:dyDescent="0.15">
      <c r="A11" s="2"/>
      <c r="B11" s="4" t="s">
        <v>314</v>
      </c>
      <c r="C11" s="2"/>
      <c r="D11" s="2"/>
      <c r="E11" s="2"/>
      <c r="F11" s="2"/>
      <c r="G11" s="2"/>
      <c r="H11" s="2"/>
      <c r="I11" s="2"/>
      <c r="J11" s="2"/>
    </row>
    <row r="12" spans="1:10" ht="34.5" customHeight="1" x14ac:dyDescent="0.15">
      <c r="A12" s="2"/>
      <c r="B12" s="546" t="s">
        <v>328</v>
      </c>
      <c r="C12" s="546"/>
      <c r="D12" s="546"/>
      <c r="E12" s="546"/>
      <c r="F12" s="546"/>
      <c r="G12" s="546"/>
      <c r="H12" s="546"/>
      <c r="I12" s="2"/>
      <c r="J12" s="2"/>
    </row>
    <row r="13" spans="1:10" ht="32.25" customHeight="1" x14ac:dyDescent="0.15">
      <c r="A13" s="2"/>
      <c r="B13" s="546" t="s">
        <v>329</v>
      </c>
      <c r="C13" s="546"/>
      <c r="D13" s="546"/>
      <c r="E13" s="546"/>
      <c r="F13" s="546"/>
      <c r="G13" s="546"/>
      <c r="H13" s="546"/>
      <c r="I13" s="2"/>
      <c r="J13" s="2"/>
    </row>
    <row r="14" spans="1:10" ht="24.75" customHeight="1" x14ac:dyDescent="0.15">
      <c r="A14" s="2"/>
      <c r="B14" s="547" t="s">
        <v>360</v>
      </c>
      <c r="C14" s="547"/>
      <c r="D14" s="547"/>
      <c r="E14" s="547"/>
      <c r="F14" s="547"/>
      <c r="G14" s="547"/>
      <c r="H14" s="547"/>
      <c r="I14" s="2"/>
      <c r="J14" s="2"/>
    </row>
    <row r="15" spans="1:10" ht="22.5" customHeight="1" x14ac:dyDescent="0.15">
      <c r="A15" s="2"/>
      <c r="B15" s="548" t="s">
        <v>330</v>
      </c>
      <c r="C15" s="548"/>
      <c r="D15" s="548"/>
      <c r="E15" s="548"/>
      <c r="F15" s="548"/>
      <c r="G15" s="548"/>
      <c r="H15" s="548"/>
      <c r="I15" s="2"/>
      <c r="J15" s="2"/>
    </row>
    <row r="16" spans="1:10" ht="24.75" customHeight="1" x14ac:dyDescent="0.15">
      <c r="A16" s="2"/>
      <c r="B16" s="548" t="s">
        <v>332</v>
      </c>
      <c r="C16" s="548"/>
      <c r="D16" s="548"/>
      <c r="E16" s="548"/>
      <c r="F16" s="548"/>
      <c r="G16" s="548"/>
      <c r="H16" s="548"/>
      <c r="I16" s="2"/>
      <c r="J16" s="2"/>
    </row>
    <row r="17" spans="1:10" ht="24.75" customHeight="1" x14ac:dyDescent="0.15">
      <c r="A17" s="2"/>
      <c r="B17" s="5"/>
      <c r="C17" s="5"/>
      <c r="D17" s="5"/>
      <c r="E17" s="5"/>
      <c r="F17" s="5"/>
      <c r="G17" s="5"/>
      <c r="H17" s="5"/>
      <c r="I17" s="2"/>
      <c r="J17" s="2"/>
    </row>
    <row r="18" spans="1:10" ht="24.75" customHeight="1" x14ac:dyDescent="0.15">
      <c r="A18" s="2"/>
      <c r="B18" s="4" t="s">
        <v>315</v>
      </c>
      <c r="C18" s="2"/>
      <c r="D18" s="2"/>
      <c r="E18" s="2"/>
      <c r="F18" s="2"/>
      <c r="G18" s="2"/>
      <c r="H18" s="2"/>
      <c r="I18" s="2"/>
      <c r="J18" s="2"/>
    </row>
    <row r="19" spans="1:10" ht="24.75" customHeight="1" x14ac:dyDescent="0.15">
      <c r="A19" s="2"/>
      <c r="B19" s="548" t="s">
        <v>48</v>
      </c>
      <c r="C19" s="548"/>
      <c r="D19" s="548"/>
      <c r="E19" s="548"/>
      <c r="F19" s="548"/>
      <c r="G19" s="548"/>
      <c r="H19" s="548"/>
      <c r="I19" s="2"/>
      <c r="J19" s="2"/>
    </row>
    <row r="20" spans="1:10" ht="24.75" customHeight="1" x14ac:dyDescent="0.15">
      <c r="A20" s="2"/>
      <c r="B20" s="548" t="s">
        <v>94</v>
      </c>
      <c r="C20" s="548"/>
      <c r="D20" s="548"/>
      <c r="E20" s="548"/>
      <c r="F20" s="548"/>
      <c r="G20" s="548"/>
      <c r="H20" s="548"/>
      <c r="I20" s="2"/>
      <c r="J20" s="2"/>
    </row>
    <row r="21" spans="1:10" ht="51.75" customHeight="1" x14ac:dyDescent="0.15">
      <c r="A21" s="2"/>
      <c r="B21" s="546" t="s">
        <v>333</v>
      </c>
      <c r="C21" s="546"/>
      <c r="D21" s="546"/>
      <c r="E21" s="546"/>
      <c r="F21" s="546"/>
      <c r="G21" s="546"/>
      <c r="H21" s="546"/>
      <c r="I21" s="2"/>
      <c r="J21" s="2"/>
    </row>
    <row r="22" spans="1:10" ht="24.75" customHeight="1" x14ac:dyDescent="0.15">
      <c r="A22" s="2"/>
      <c r="B22" s="5"/>
      <c r="C22" s="5"/>
      <c r="D22" s="5"/>
      <c r="E22" s="5"/>
      <c r="F22" s="5"/>
      <c r="G22" s="5"/>
      <c r="H22" s="5"/>
      <c r="I22" s="2"/>
      <c r="J22" s="2"/>
    </row>
    <row r="23" spans="1:10" ht="24.75" customHeight="1" x14ac:dyDescent="0.15">
      <c r="A23" s="2"/>
      <c r="B23" s="4" t="s">
        <v>316</v>
      </c>
      <c r="C23" s="2"/>
      <c r="D23" s="2"/>
      <c r="E23" s="2"/>
      <c r="F23" s="2"/>
      <c r="G23" s="2"/>
      <c r="H23" s="2"/>
      <c r="I23" s="2"/>
      <c r="J23" s="2"/>
    </row>
    <row r="24" spans="1:10" ht="24.75" customHeight="1" x14ac:dyDescent="0.15">
      <c r="A24" s="2"/>
      <c r="B24" s="548" t="s">
        <v>334</v>
      </c>
      <c r="C24" s="548"/>
      <c r="D24" s="548"/>
      <c r="E24" s="548"/>
      <c r="F24" s="548"/>
      <c r="G24" s="548"/>
      <c r="H24" s="548"/>
      <c r="I24" s="2"/>
      <c r="J24" s="2"/>
    </row>
    <row r="25" spans="1:10" ht="31.5" customHeight="1" x14ac:dyDescent="0.15">
      <c r="A25" s="2"/>
      <c r="B25" s="546" t="s">
        <v>335</v>
      </c>
      <c r="C25" s="546"/>
      <c r="D25" s="546"/>
      <c r="E25" s="546"/>
      <c r="F25" s="546"/>
      <c r="G25" s="546"/>
      <c r="H25" s="546"/>
      <c r="I25" s="2"/>
      <c r="J25" s="2"/>
    </row>
    <row r="26" spans="1:10" ht="50.25" customHeight="1" x14ac:dyDescent="0.15">
      <c r="A26" s="2"/>
      <c r="B26" s="546" t="s">
        <v>336</v>
      </c>
      <c r="C26" s="546"/>
      <c r="D26" s="546"/>
      <c r="E26" s="546"/>
      <c r="F26" s="546"/>
      <c r="G26" s="546"/>
      <c r="H26" s="546"/>
      <c r="I26" s="2"/>
      <c r="J26" s="2"/>
    </row>
    <row r="27" spans="1:10" ht="33" customHeight="1" x14ac:dyDescent="0.15">
      <c r="A27" s="2"/>
      <c r="B27" s="546" t="s">
        <v>3</v>
      </c>
      <c r="C27" s="546"/>
      <c r="D27" s="546"/>
      <c r="E27" s="546"/>
      <c r="F27" s="546"/>
      <c r="G27" s="546"/>
      <c r="H27" s="546"/>
      <c r="I27" s="2"/>
      <c r="J27" s="2"/>
    </row>
    <row r="28" spans="1:10" ht="8.25" customHeight="1" x14ac:dyDescent="0.15">
      <c r="A28" s="2"/>
      <c r="B28" s="2"/>
      <c r="C28" s="2"/>
      <c r="D28" s="2"/>
      <c r="E28" s="2"/>
      <c r="F28" s="2"/>
      <c r="G28" s="2"/>
      <c r="H28" s="2"/>
      <c r="I28" s="2"/>
      <c r="J28" s="2"/>
    </row>
    <row r="29" spans="1:10" ht="33.75" customHeight="1" x14ac:dyDescent="0.15">
      <c r="A29" s="2"/>
      <c r="B29" s="549" t="s">
        <v>317</v>
      </c>
      <c r="C29" s="549"/>
      <c r="D29" s="549"/>
      <c r="E29" s="549"/>
      <c r="F29" s="549"/>
      <c r="G29" s="549"/>
      <c r="H29" s="549"/>
      <c r="I29" s="2"/>
      <c r="J29" s="2"/>
    </row>
    <row r="30" spans="1:10" ht="3.75" customHeight="1" x14ac:dyDescent="0.15">
      <c r="A30" s="2"/>
      <c r="B30" s="2"/>
      <c r="C30" s="2"/>
      <c r="D30" s="2"/>
      <c r="E30" s="2"/>
      <c r="F30" s="2"/>
      <c r="G30" s="2"/>
      <c r="H30" s="2"/>
      <c r="I30" s="2"/>
      <c r="J30" s="2"/>
    </row>
    <row r="31" spans="1:10" ht="21" customHeight="1" x14ac:dyDescent="0.15">
      <c r="A31" s="2"/>
      <c r="B31" s="550" t="s">
        <v>319</v>
      </c>
      <c r="C31" s="550"/>
      <c r="D31" s="550"/>
      <c r="E31" s="550"/>
      <c r="F31" s="550"/>
      <c r="G31" s="550"/>
      <c r="H31" s="550"/>
      <c r="I31" s="2"/>
      <c r="J31" s="2"/>
    </row>
    <row r="32" spans="1:10" ht="3.75" customHeight="1" x14ac:dyDescent="0.15">
      <c r="A32" s="2"/>
      <c r="B32" s="2"/>
      <c r="C32" s="2"/>
      <c r="D32" s="2"/>
      <c r="E32" s="2"/>
      <c r="F32" s="2"/>
      <c r="G32" s="2"/>
      <c r="H32" s="2"/>
      <c r="I32" s="2"/>
      <c r="J32" s="2"/>
    </row>
    <row r="33" spans="1:10" ht="27" customHeight="1" x14ac:dyDescent="0.15">
      <c r="A33" s="2"/>
      <c r="B33" s="549" t="s">
        <v>337</v>
      </c>
      <c r="C33" s="549"/>
      <c r="D33" s="549"/>
      <c r="E33" s="549"/>
      <c r="F33" s="549"/>
      <c r="G33" s="549"/>
      <c r="H33" s="549"/>
      <c r="I33" s="2"/>
      <c r="J33" s="2"/>
    </row>
    <row r="34" spans="1:10" ht="12.75" customHeight="1" x14ac:dyDescent="0.15">
      <c r="A34" s="2"/>
      <c r="B34" s="2"/>
      <c r="C34" s="2"/>
      <c r="D34" s="2"/>
      <c r="E34" s="2"/>
      <c r="F34" s="2"/>
      <c r="G34" s="2"/>
      <c r="H34" s="2"/>
      <c r="I34" s="2"/>
      <c r="J34" s="2"/>
    </row>
    <row r="35" spans="1:10" ht="12.75" customHeight="1" x14ac:dyDescent="0.15">
      <c r="A35" s="2"/>
      <c r="B35" s="2"/>
      <c r="C35" s="2"/>
      <c r="D35" s="2"/>
      <c r="E35" s="2"/>
      <c r="F35" s="2"/>
      <c r="G35" s="2"/>
      <c r="H35" s="2"/>
      <c r="I35" s="2"/>
      <c r="J35" s="2"/>
    </row>
    <row r="36" spans="1:10" ht="12.75" customHeight="1" x14ac:dyDescent="0.15">
      <c r="A36" s="2"/>
      <c r="B36" s="2"/>
      <c r="C36" s="2"/>
      <c r="D36" s="2"/>
      <c r="E36" s="2"/>
      <c r="F36" s="2"/>
      <c r="G36" s="2"/>
      <c r="H36" s="2"/>
      <c r="I36" s="2"/>
      <c r="J36" s="2"/>
    </row>
    <row r="37" spans="1:10" ht="12.75" customHeight="1" x14ac:dyDescent="0.15">
      <c r="A37" s="2"/>
      <c r="B37" s="2"/>
      <c r="C37" s="2"/>
      <c r="D37" s="2"/>
      <c r="E37" s="2"/>
      <c r="F37" s="2"/>
      <c r="G37" s="2"/>
      <c r="H37" s="2"/>
      <c r="I37" s="2"/>
      <c r="J37" s="2"/>
    </row>
    <row r="38" spans="1:10" ht="12.75" customHeight="1" x14ac:dyDescent="0.15">
      <c r="A38" s="2"/>
      <c r="B38" s="2"/>
      <c r="C38" s="2"/>
      <c r="D38" s="2"/>
      <c r="E38" s="2"/>
      <c r="F38" s="2"/>
      <c r="G38" s="2"/>
      <c r="H38" s="2"/>
      <c r="I38" s="2"/>
      <c r="J38" s="2"/>
    </row>
    <row r="39" spans="1:10" ht="12.75" customHeight="1" x14ac:dyDescent="0.15">
      <c r="A39" s="2"/>
      <c r="B39" s="2"/>
      <c r="C39" s="2"/>
      <c r="D39" s="2"/>
      <c r="E39" s="2"/>
      <c r="F39" s="2"/>
      <c r="G39" s="2"/>
      <c r="H39" s="2"/>
      <c r="I39" s="2"/>
      <c r="J39" s="2"/>
    </row>
    <row r="40" spans="1:10" x14ac:dyDescent="0.15">
      <c r="A40" s="2"/>
      <c r="B40" s="2"/>
      <c r="C40" s="2"/>
      <c r="D40" s="2"/>
      <c r="E40" s="2"/>
      <c r="F40" s="2"/>
      <c r="G40" s="2"/>
      <c r="H40" s="2"/>
      <c r="I40" s="2"/>
      <c r="J40" s="2"/>
    </row>
    <row r="41" spans="1:10" x14ac:dyDescent="0.15">
      <c r="A41" s="2"/>
      <c r="B41" s="2"/>
      <c r="C41" s="2"/>
      <c r="D41" s="2"/>
      <c r="E41" s="2"/>
      <c r="F41" s="2"/>
      <c r="G41" s="2"/>
      <c r="H41" s="2"/>
      <c r="I41" s="2"/>
      <c r="J41" s="2"/>
    </row>
    <row r="42" spans="1:10" x14ac:dyDescent="0.15">
      <c r="A42" s="2"/>
      <c r="B42" s="2"/>
      <c r="C42" s="2"/>
      <c r="D42" s="2"/>
      <c r="E42" s="2"/>
      <c r="F42" s="2"/>
      <c r="G42" s="2"/>
      <c r="H42" s="2"/>
      <c r="I42" s="2"/>
      <c r="J42" s="2"/>
    </row>
    <row r="43" spans="1:10" x14ac:dyDescent="0.15">
      <c r="A43" s="2"/>
      <c r="B43" s="2"/>
      <c r="C43" s="2"/>
      <c r="D43" s="2"/>
      <c r="E43" s="2"/>
      <c r="F43" s="2"/>
      <c r="G43" s="2"/>
      <c r="H43" s="2"/>
      <c r="I43" s="2"/>
      <c r="J43" s="2"/>
    </row>
    <row r="44" spans="1:10" x14ac:dyDescent="0.15">
      <c r="A44" s="2"/>
      <c r="B44" s="2"/>
      <c r="C44" s="2"/>
      <c r="D44" s="2"/>
      <c r="E44" s="2"/>
      <c r="F44" s="2"/>
      <c r="G44" s="2"/>
      <c r="H44" s="2"/>
      <c r="I44" s="2"/>
      <c r="J44" s="2"/>
    </row>
    <row r="45" spans="1:10" x14ac:dyDescent="0.15">
      <c r="A45" s="2"/>
      <c r="B45" s="2"/>
      <c r="C45" s="2"/>
      <c r="D45" s="2"/>
      <c r="E45" s="2"/>
      <c r="F45" s="2"/>
      <c r="G45" s="2"/>
      <c r="H45" s="2"/>
      <c r="I45" s="2"/>
      <c r="J45" s="2"/>
    </row>
    <row r="46" spans="1:10" x14ac:dyDescent="0.15">
      <c r="A46" s="2"/>
      <c r="B46" s="2"/>
      <c r="C46" s="2"/>
      <c r="D46" s="2"/>
      <c r="E46" s="2"/>
      <c r="F46" s="2"/>
      <c r="G46" s="2"/>
      <c r="H46" s="2"/>
      <c r="I46" s="2"/>
      <c r="J46" s="2"/>
    </row>
    <row r="47" spans="1:10" x14ac:dyDescent="0.15">
      <c r="A47" s="2"/>
      <c r="B47" s="2"/>
      <c r="C47" s="2"/>
      <c r="D47" s="2"/>
      <c r="E47" s="2"/>
      <c r="F47" s="2"/>
      <c r="G47" s="2"/>
      <c r="H47" s="2"/>
      <c r="I47" s="2"/>
      <c r="J47" s="2"/>
    </row>
  </sheetData>
  <mergeCells count="16">
    <mergeCell ref="B33:H33"/>
    <mergeCell ref="B25:H25"/>
    <mergeCell ref="B26:H26"/>
    <mergeCell ref="B27:H27"/>
    <mergeCell ref="B29:H29"/>
    <mergeCell ref="B31:H31"/>
    <mergeCell ref="B16:H16"/>
    <mergeCell ref="B19:H19"/>
    <mergeCell ref="B20:H20"/>
    <mergeCell ref="B21:H21"/>
    <mergeCell ref="B24:H24"/>
    <mergeCell ref="B3:H3"/>
    <mergeCell ref="B12:H12"/>
    <mergeCell ref="B13:H13"/>
    <mergeCell ref="B14:H14"/>
    <mergeCell ref="B15:H15"/>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18"/>
  <sheetViews>
    <sheetView view="pageBreakPreview" topLeftCell="B1" zoomScaleSheetLayoutView="100" workbookViewId="0">
      <selection activeCell="C9" sqref="C9:E10"/>
    </sheetView>
  </sheetViews>
  <sheetFormatPr defaultRowHeight="13.5" x14ac:dyDescent="0.15"/>
  <cols>
    <col min="1" max="1" width="1.875" style="37" hidden="1" customWidth="1"/>
    <col min="2" max="2" width="2.625" style="126" customWidth="1"/>
    <col min="3" max="3" width="3.625" style="37" customWidth="1"/>
    <col min="4" max="4" width="4.25" style="37" customWidth="1"/>
    <col min="5" max="5" width="11.625" style="227" customWidth="1"/>
    <col min="6" max="6" width="13.25" style="37" customWidth="1"/>
    <col min="7" max="7" width="10.75" style="37" customWidth="1"/>
    <col min="8" max="8" width="6.125" style="37" customWidth="1"/>
    <col min="9" max="9" width="13.75" style="37" customWidth="1"/>
    <col min="10" max="10" width="10.625" style="37" customWidth="1"/>
    <col min="11" max="11" width="11.5" style="37" customWidth="1"/>
    <col min="12" max="12" width="9.625" style="37" customWidth="1"/>
    <col min="13" max="13" width="6.25" style="37" customWidth="1"/>
    <col min="14" max="14" width="8.75" style="37" customWidth="1"/>
    <col min="15" max="15" width="6.625" style="37" customWidth="1"/>
    <col min="16" max="16" width="7.25" style="126" customWidth="1"/>
    <col min="17" max="17" width="13.25" style="126" customWidth="1"/>
    <col min="18" max="21" width="11.25" style="37" customWidth="1"/>
    <col min="22" max="22" width="2.375" style="37" customWidth="1"/>
    <col min="23" max="23" width="9" style="37" customWidth="1"/>
    <col min="24" max="16384" width="9" style="37"/>
  </cols>
  <sheetData>
    <row r="1" spans="2:29" ht="7.5" customHeight="1" x14ac:dyDescent="0.15"/>
    <row r="2" spans="2:29" ht="30" customHeight="1" x14ac:dyDescent="0.15">
      <c r="B2" s="74" t="s">
        <v>5</v>
      </c>
    </row>
    <row r="3" spans="2:29" ht="21" x14ac:dyDescent="0.15">
      <c r="D3" s="942" t="s">
        <v>363</v>
      </c>
      <c r="E3" s="942"/>
      <c r="F3" s="942"/>
      <c r="G3" s="942"/>
      <c r="H3" s="942"/>
      <c r="I3" s="942"/>
      <c r="J3" s="942"/>
      <c r="K3" s="942"/>
      <c r="L3" s="942"/>
      <c r="M3" s="942"/>
      <c r="N3" s="942"/>
      <c r="O3" s="942"/>
      <c r="P3" s="942"/>
      <c r="Q3" s="942"/>
      <c r="R3" s="942"/>
      <c r="S3" s="942"/>
      <c r="T3" s="942"/>
      <c r="U3" s="22"/>
    </row>
    <row r="4" spans="2:29" ht="9" customHeight="1" x14ac:dyDescent="0.15">
      <c r="D4" s="22"/>
      <c r="E4" s="22"/>
      <c r="F4" s="22"/>
      <c r="G4" s="22"/>
      <c r="H4" s="22"/>
      <c r="I4" s="22"/>
      <c r="J4" s="22"/>
      <c r="K4" s="22"/>
      <c r="L4" s="22"/>
      <c r="M4" s="22"/>
      <c r="N4" s="22"/>
      <c r="O4" s="22"/>
      <c r="P4" s="22"/>
      <c r="Q4" s="22"/>
      <c r="R4" s="22"/>
      <c r="S4" s="22"/>
      <c r="T4" s="22"/>
      <c r="U4" s="22"/>
    </row>
    <row r="5" spans="2:29" ht="11.25" customHeight="1" x14ac:dyDescent="0.15">
      <c r="D5" s="22"/>
      <c r="E5" s="22"/>
      <c r="F5" s="22"/>
      <c r="G5" s="22"/>
      <c r="H5" s="22"/>
      <c r="I5" s="22"/>
      <c r="J5" s="22"/>
      <c r="K5" s="22"/>
      <c r="L5" s="22"/>
      <c r="M5" s="329"/>
      <c r="N5" s="329"/>
      <c r="O5" s="329"/>
      <c r="P5" s="329"/>
      <c r="Q5" s="329"/>
      <c r="R5" s="329"/>
      <c r="S5" s="22"/>
      <c r="T5" s="22"/>
      <c r="U5" s="22"/>
    </row>
    <row r="6" spans="2:29" ht="24.75" hidden="1" customHeight="1" x14ac:dyDescent="0.15">
      <c r="D6" s="22"/>
      <c r="F6" s="23" t="s">
        <v>113</v>
      </c>
      <c r="G6" s="22"/>
      <c r="H6" s="22"/>
      <c r="I6" s="22"/>
      <c r="J6" s="22"/>
      <c r="K6" s="22"/>
      <c r="L6" s="319"/>
      <c r="M6" s="22"/>
      <c r="N6" s="22"/>
      <c r="O6" s="943"/>
      <c r="P6" s="943"/>
      <c r="Q6" s="382"/>
      <c r="R6" s="943"/>
      <c r="S6" s="943"/>
      <c r="T6" s="382"/>
      <c r="U6" s="382"/>
    </row>
    <row r="8" spans="2:29" s="126" customFormat="1" ht="24" customHeight="1" x14ac:dyDescent="0.15">
      <c r="C8" s="228" t="s">
        <v>194</v>
      </c>
      <c r="D8" s="239"/>
      <c r="E8" s="247"/>
      <c r="F8" s="250"/>
      <c r="G8" s="250"/>
      <c r="H8" s="270"/>
      <c r="I8" s="285"/>
      <c r="J8" s="247"/>
      <c r="K8" s="239" t="s">
        <v>338</v>
      </c>
      <c r="L8" s="944" t="s">
        <v>150</v>
      </c>
      <c r="M8" s="945"/>
      <c r="N8" s="945"/>
      <c r="O8" s="946"/>
      <c r="P8" s="947" t="s">
        <v>339</v>
      </c>
      <c r="Q8" s="948"/>
      <c r="R8" s="983" t="s">
        <v>124</v>
      </c>
      <c r="S8" s="984"/>
      <c r="T8" s="984"/>
      <c r="U8" s="985"/>
    </row>
    <row r="9" spans="2:29" ht="38.25" customHeight="1" x14ac:dyDescent="0.15">
      <c r="C9" s="1030" t="s">
        <v>344</v>
      </c>
      <c r="D9" s="1031" t="s">
        <v>340</v>
      </c>
      <c r="E9" s="1032" t="s">
        <v>269</v>
      </c>
      <c r="F9" s="246" t="s">
        <v>341</v>
      </c>
      <c r="G9" s="246" t="s">
        <v>68</v>
      </c>
      <c r="H9" s="64" t="s">
        <v>275</v>
      </c>
      <c r="I9" s="286" t="s">
        <v>342</v>
      </c>
      <c r="J9" s="199" t="s">
        <v>293</v>
      </c>
      <c r="K9" s="240" t="s">
        <v>294</v>
      </c>
      <c r="L9" s="63" t="s">
        <v>13</v>
      </c>
      <c r="M9" s="949" t="s">
        <v>23</v>
      </c>
      <c r="N9" s="950"/>
      <c r="O9" s="99" t="s">
        <v>8</v>
      </c>
      <c r="P9" s="361" t="s">
        <v>111</v>
      </c>
      <c r="Q9" s="383" t="s">
        <v>343</v>
      </c>
      <c r="R9" s="767"/>
      <c r="S9" s="986"/>
      <c r="T9" s="986"/>
      <c r="U9" s="987"/>
      <c r="V9" s="126"/>
    </row>
    <row r="10" spans="2:29" ht="37.5" customHeight="1" x14ac:dyDescent="0.15">
      <c r="C10" s="1033"/>
      <c r="D10" s="1031"/>
      <c r="E10" s="1032"/>
      <c r="F10" s="251" t="s">
        <v>216</v>
      </c>
      <c r="G10" s="251" t="s">
        <v>214</v>
      </c>
      <c r="H10" s="271" t="s">
        <v>157</v>
      </c>
      <c r="I10" s="287" t="s">
        <v>235</v>
      </c>
      <c r="J10" s="352" t="s">
        <v>195</v>
      </c>
      <c r="K10" s="248"/>
      <c r="L10" s="271" t="s">
        <v>17</v>
      </c>
      <c r="M10" s="330"/>
      <c r="N10" s="340" t="s">
        <v>21</v>
      </c>
      <c r="O10" s="352" t="s">
        <v>19</v>
      </c>
      <c r="P10" s="362" t="s">
        <v>115</v>
      </c>
      <c r="Q10" s="383" t="s">
        <v>198</v>
      </c>
      <c r="R10" s="787"/>
      <c r="S10" s="875"/>
      <c r="T10" s="875"/>
      <c r="U10" s="988"/>
      <c r="V10" s="381"/>
      <c r="W10" s="262"/>
      <c r="X10" s="381"/>
    </row>
    <row r="11" spans="2:29" ht="18" customHeight="1" x14ac:dyDescent="0.15">
      <c r="C11" s="229"/>
      <c r="D11" s="241">
        <v>1</v>
      </c>
      <c r="E11" s="989" t="s">
        <v>131</v>
      </c>
      <c r="F11" s="460">
        <f>+G11+J11</f>
        <v>0</v>
      </c>
      <c r="G11" s="460">
        <f>+IF(K11=2,(L11*M11*O11),(L11*M11*O11)-J11)</f>
        <v>0</v>
      </c>
      <c r="H11" s="272">
        <v>1</v>
      </c>
      <c r="I11" s="475">
        <f>+INT(G11*H11)</f>
        <v>0</v>
      </c>
      <c r="J11" s="484">
        <f>+IF(K11=1,INT((L11*M11*O11)-((L11*M11*O11)/1.1)),0)</f>
        <v>0</v>
      </c>
      <c r="K11" s="308"/>
      <c r="L11" s="320"/>
      <c r="M11" s="331"/>
      <c r="N11" s="341"/>
      <c r="O11" s="353"/>
      <c r="P11" s="363"/>
      <c r="Q11" s="493">
        <f>+IF(P11="○",I11,)</f>
        <v>0</v>
      </c>
      <c r="R11" s="406"/>
      <c r="S11" s="423"/>
      <c r="T11" s="423"/>
      <c r="U11" s="439"/>
      <c r="V11" s="262"/>
      <c r="W11" s="262"/>
      <c r="Y11" s="126"/>
      <c r="Z11" s="126"/>
      <c r="AA11" s="126"/>
      <c r="AB11" s="126"/>
      <c r="AC11" s="126"/>
    </row>
    <row r="12" spans="2:29" ht="18" customHeight="1" x14ac:dyDescent="0.15">
      <c r="C12" s="230"/>
      <c r="D12" s="242">
        <f>+D11+1</f>
        <v>2</v>
      </c>
      <c r="E12" s="990"/>
      <c r="F12" s="461">
        <f>+G12+J12</f>
        <v>0</v>
      </c>
      <c r="G12" s="461">
        <f>+IF(K12=2,(L12*M12*O12),(L12*M12*O12)-J12)</f>
        <v>0</v>
      </c>
      <c r="H12" s="273">
        <v>1</v>
      </c>
      <c r="I12" s="476">
        <f>+INT(G12*H12)</f>
        <v>0</v>
      </c>
      <c r="J12" s="485">
        <f>+IF(K12=1,INT((L12*M12*O12)-((L12*M12*O12)/1.1)),0)</f>
        <v>0</v>
      </c>
      <c r="K12" s="309"/>
      <c r="L12" s="321"/>
      <c r="M12" s="332"/>
      <c r="N12" s="342"/>
      <c r="O12" s="354"/>
      <c r="P12" s="364"/>
      <c r="Q12" s="494">
        <f>+IF(P12="○",I12,)</f>
        <v>0</v>
      </c>
      <c r="R12" s="407"/>
      <c r="S12" s="424"/>
      <c r="T12" s="424"/>
      <c r="U12" s="440"/>
      <c r="V12" s="262"/>
      <c r="W12" s="262"/>
      <c r="X12" s="126"/>
      <c r="Y12" s="457"/>
      <c r="Z12" s="457"/>
      <c r="AA12" s="457"/>
      <c r="AB12" s="457"/>
      <c r="AC12" s="457"/>
    </row>
    <row r="13" spans="2:29" ht="18" customHeight="1" x14ac:dyDescent="0.15">
      <c r="C13" s="231"/>
      <c r="D13" s="243">
        <f>+D12+1</f>
        <v>3</v>
      </c>
      <c r="E13" s="990"/>
      <c r="F13" s="462">
        <f>+G13+J13</f>
        <v>0</v>
      </c>
      <c r="G13" s="462">
        <f>+IF(K13=2,(L13*M13*O13),(L13*M13*O13)-J13)</f>
        <v>0</v>
      </c>
      <c r="H13" s="274">
        <v>1</v>
      </c>
      <c r="I13" s="477">
        <f>+INT(G13*H13)</f>
        <v>0</v>
      </c>
      <c r="J13" s="486">
        <f>+IF(K13=1,INT((L13*M13*O13)-((L13*M13*O13)/1.1)),0)</f>
        <v>0</v>
      </c>
      <c r="K13" s="309"/>
      <c r="L13" s="321"/>
      <c r="M13" s="332"/>
      <c r="N13" s="342"/>
      <c r="O13" s="354"/>
      <c r="P13" s="365"/>
      <c r="Q13" s="495">
        <f>+IF(P13="○",I13,)</f>
        <v>0</v>
      </c>
      <c r="R13" s="408"/>
      <c r="S13" s="425"/>
      <c r="T13" s="425"/>
      <c r="U13" s="441"/>
      <c r="V13" s="262"/>
      <c r="W13" s="262"/>
      <c r="X13" s="126"/>
      <c r="Y13" s="457"/>
      <c r="Z13" s="457"/>
      <c r="AA13" s="457"/>
      <c r="AB13" s="457"/>
      <c r="AC13" s="457"/>
    </row>
    <row r="14" spans="2:29" ht="18" customHeight="1" x14ac:dyDescent="0.15">
      <c r="C14" s="458"/>
      <c r="D14" s="1000" t="s">
        <v>221</v>
      </c>
      <c r="E14" s="1001"/>
      <c r="F14" s="463">
        <f>SUM(F11:F13)</f>
        <v>0</v>
      </c>
      <c r="G14" s="469">
        <f>SUM(G11:G13)</f>
        <v>0</v>
      </c>
      <c r="H14" s="275"/>
      <c r="I14" s="478">
        <f>SUM(I11:I13)</f>
        <v>0</v>
      </c>
      <c r="J14" s="469">
        <f>SUM(J11:J13)</f>
        <v>0</v>
      </c>
      <c r="K14" s="297"/>
      <c r="L14" s="322"/>
      <c r="M14" s="333"/>
      <c r="N14" s="343"/>
      <c r="O14" s="283"/>
      <c r="P14" s="164"/>
      <c r="Q14" s="393">
        <f>SUM(Q11:Q13)</f>
        <v>0</v>
      </c>
      <c r="R14" s="409"/>
      <c r="S14" s="426"/>
      <c r="T14" s="426"/>
      <c r="U14" s="442"/>
      <c r="V14" s="262"/>
      <c r="W14" s="262"/>
      <c r="X14" s="126"/>
      <c r="Y14" s="457"/>
      <c r="Z14" s="457"/>
      <c r="AA14" s="457"/>
      <c r="AB14" s="457"/>
      <c r="AC14" s="457"/>
    </row>
    <row r="15" spans="2:29" ht="18" customHeight="1" x14ac:dyDescent="0.15">
      <c r="C15" s="233"/>
      <c r="D15" s="244">
        <f>+D13+1</f>
        <v>4</v>
      </c>
      <c r="E15" s="990" t="s">
        <v>107</v>
      </c>
      <c r="F15" s="464">
        <f t="shared" ref="F15:F21" si="0">+G15+J15</f>
        <v>0</v>
      </c>
      <c r="G15" s="464">
        <f t="shared" ref="G15:G21" si="1">+IF(K15=2,(L15*M15*O15),(L15*M15*O15)-J15)</f>
        <v>0</v>
      </c>
      <c r="H15" s="276">
        <v>1</v>
      </c>
      <c r="I15" s="479">
        <f t="shared" ref="I15:I21" si="2">+INT(G15*H15)</f>
        <v>0</v>
      </c>
      <c r="J15" s="487">
        <f t="shared" ref="J15:J21" si="3">+IF(K15=1,INT((L15*M15*O15)-((L15*M15*O15)/1.1)),0)</f>
        <v>0</v>
      </c>
      <c r="K15" s="310"/>
      <c r="L15" s="323"/>
      <c r="M15" s="334"/>
      <c r="N15" s="344"/>
      <c r="O15" s="355"/>
      <c r="P15" s="366"/>
      <c r="Q15" s="496">
        <f t="shared" ref="Q15:Q21" si="4">+IF(P15="○",I15,)</f>
        <v>0</v>
      </c>
      <c r="R15" s="410"/>
      <c r="S15" s="427"/>
      <c r="T15" s="427"/>
      <c r="U15" s="443"/>
      <c r="V15" s="262"/>
      <c r="W15" s="262"/>
      <c r="X15" s="126"/>
      <c r="Y15" s="457"/>
      <c r="Z15" s="457"/>
      <c r="AA15" s="457"/>
      <c r="AB15" s="457"/>
      <c r="AC15" s="457"/>
    </row>
    <row r="16" spans="2:29" ht="18" customHeight="1" x14ac:dyDescent="0.15">
      <c r="C16" s="230"/>
      <c r="D16" s="244">
        <f t="shared" ref="D16:D21" si="5">+D15+1</f>
        <v>5</v>
      </c>
      <c r="E16" s="990"/>
      <c r="F16" s="464">
        <f t="shared" si="0"/>
        <v>0</v>
      </c>
      <c r="G16" s="464">
        <f t="shared" si="1"/>
        <v>0</v>
      </c>
      <c r="H16" s="276">
        <v>1</v>
      </c>
      <c r="I16" s="479">
        <f t="shared" si="2"/>
        <v>0</v>
      </c>
      <c r="J16" s="487">
        <f t="shared" si="3"/>
        <v>0</v>
      </c>
      <c r="K16" s="310"/>
      <c r="L16" s="323"/>
      <c r="M16" s="334"/>
      <c r="N16" s="344"/>
      <c r="O16" s="355"/>
      <c r="P16" s="367"/>
      <c r="Q16" s="497">
        <f t="shared" si="4"/>
        <v>0</v>
      </c>
      <c r="R16" s="411"/>
      <c r="S16" s="428"/>
      <c r="T16" s="428"/>
      <c r="U16" s="444"/>
      <c r="V16" s="262"/>
      <c r="W16" s="262"/>
      <c r="X16" s="126"/>
      <c r="Y16" s="457"/>
      <c r="Z16" s="457"/>
      <c r="AA16" s="457"/>
      <c r="AB16" s="457"/>
      <c r="AC16" s="457"/>
    </row>
    <row r="17" spans="3:29" ht="18" customHeight="1" x14ac:dyDescent="0.15">
      <c r="C17" s="230"/>
      <c r="D17" s="244">
        <f t="shared" si="5"/>
        <v>6</v>
      </c>
      <c r="E17" s="990"/>
      <c r="F17" s="464">
        <f t="shared" si="0"/>
        <v>0</v>
      </c>
      <c r="G17" s="464">
        <f t="shared" si="1"/>
        <v>0</v>
      </c>
      <c r="H17" s="276">
        <v>1</v>
      </c>
      <c r="I17" s="479">
        <f t="shared" si="2"/>
        <v>0</v>
      </c>
      <c r="J17" s="487">
        <f t="shared" si="3"/>
        <v>0</v>
      </c>
      <c r="K17" s="310"/>
      <c r="L17" s="323"/>
      <c r="M17" s="334"/>
      <c r="N17" s="344"/>
      <c r="O17" s="355"/>
      <c r="P17" s="367"/>
      <c r="Q17" s="497">
        <f t="shared" si="4"/>
        <v>0</v>
      </c>
      <c r="R17" s="411"/>
      <c r="S17" s="428"/>
      <c r="T17" s="428"/>
      <c r="U17" s="444"/>
      <c r="V17" s="262"/>
      <c r="W17" s="262"/>
      <c r="X17" s="126"/>
      <c r="Y17" s="457"/>
      <c r="Z17" s="457"/>
      <c r="AA17" s="457"/>
      <c r="AB17" s="457"/>
      <c r="AC17" s="457"/>
    </row>
    <row r="18" spans="3:29" ht="18" customHeight="1" x14ac:dyDescent="0.15">
      <c r="C18" s="230"/>
      <c r="D18" s="244">
        <f t="shared" si="5"/>
        <v>7</v>
      </c>
      <c r="E18" s="990"/>
      <c r="F18" s="464">
        <f t="shared" si="0"/>
        <v>0</v>
      </c>
      <c r="G18" s="464">
        <f t="shared" si="1"/>
        <v>0</v>
      </c>
      <c r="H18" s="276">
        <v>1</v>
      </c>
      <c r="I18" s="479">
        <f t="shared" si="2"/>
        <v>0</v>
      </c>
      <c r="J18" s="487">
        <f t="shared" si="3"/>
        <v>0</v>
      </c>
      <c r="K18" s="492"/>
      <c r="L18" s="323"/>
      <c r="M18" s="334"/>
      <c r="N18" s="344"/>
      <c r="O18" s="355"/>
      <c r="P18" s="367"/>
      <c r="Q18" s="497">
        <f t="shared" si="4"/>
        <v>0</v>
      </c>
      <c r="R18" s="411"/>
      <c r="S18" s="428"/>
      <c r="T18" s="428"/>
      <c r="U18" s="444"/>
      <c r="V18" s="262"/>
      <c r="W18" s="262"/>
      <c r="X18" s="126"/>
      <c r="Y18" s="457"/>
      <c r="Z18" s="457"/>
      <c r="AA18" s="457"/>
      <c r="AB18" s="457"/>
      <c r="AC18" s="457"/>
    </row>
    <row r="19" spans="3:29" ht="18" customHeight="1" x14ac:dyDescent="0.15">
      <c r="C19" s="230"/>
      <c r="D19" s="244">
        <f t="shared" si="5"/>
        <v>8</v>
      </c>
      <c r="E19" s="990"/>
      <c r="F19" s="464">
        <f t="shared" si="0"/>
        <v>0</v>
      </c>
      <c r="G19" s="464">
        <f t="shared" si="1"/>
        <v>0</v>
      </c>
      <c r="H19" s="276">
        <v>1</v>
      </c>
      <c r="I19" s="479">
        <f t="shared" si="2"/>
        <v>0</v>
      </c>
      <c r="J19" s="487">
        <f t="shared" si="3"/>
        <v>0</v>
      </c>
      <c r="K19" s="310"/>
      <c r="L19" s="323"/>
      <c r="M19" s="334"/>
      <c r="N19" s="344"/>
      <c r="O19" s="355"/>
      <c r="P19" s="367"/>
      <c r="Q19" s="497">
        <f t="shared" si="4"/>
        <v>0</v>
      </c>
      <c r="R19" s="411"/>
      <c r="S19" s="428"/>
      <c r="T19" s="428"/>
      <c r="U19" s="444"/>
      <c r="V19" s="262"/>
      <c r="W19" s="262"/>
      <c r="X19" s="126"/>
      <c r="Y19" s="457"/>
      <c r="Z19" s="457"/>
      <c r="AA19" s="457"/>
      <c r="AB19" s="457"/>
      <c r="AC19" s="457"/>
    </row>
    <row r="20" spans="3:29" ht="18" customHeight="1" x14ac:dyDescent="0.15">
      <c r="C20" s="230"/>
      <c r="D20" s="242">
        <f t="shared" si="5"/>
        <v>9</v>
      </c>
      <c r="E20" s="990"/>
      <c r="F20" s="461">
        <f t="shared" si="0"/>
        <v>0</v>
      </c>
      <c r="G20" s="461">
        <f t="shared" si="1"/>
        <v>0</v>
      </c>
      <c r="H20" s="273">
        <v>1</v>
      </c>
      <c r="I20" s="476">
        <f t="shared" si="2"/>
        <v>0</v>
      </c>
      <c r="J20" s="485">
        <f t="shared" si="3"/>
        <v>0</v>
      </c>
      <c r="K20" s="259"/>
      <c r="L20" s="324"/>
      <c r="M20" s="335"/>
      <c r="N20" s="345"/>
      <c r="O20" s="356"/>
      <c r="P20" s="368"/>
      <c r="Q20" s="498">
        <f t="shared" si="4"/>
        <v>0</v>
      </c>
      <c r="R20" s="407"/>
      <c r="S20" s="424"/>
      <c r="T20" s="424"/>
      <c r="U20" s="440"/>
      <c r="V20" s="262"/>
      <c r="W20" s="262"/>
    </row>
    <row r="21" spans="3:29" ht="18" customHeight="1" x14ac:dyDescent="0.15">
      <c r="C21" s="230"/>
      <c r="D21" s="242">
        <f t="shared" si="5"/>
        <v>10</v>
      </c>
      <c r="E21" s="990"/>
      <c r="F21" s="462">
        <f t="shared" si="0"/>
        <v>0</v>
      </c>
      <c r="G21" s="462">
        <f t="shared" si="1"/>
        <v>0</v>
      </c>
      <c r="H21" s="274">
        <v>1</v>
      </c>
      <c r="I21" s="477">
        <f t="shared" si="2"/>
        <v>0</v>
      </c>
      <c r="J21" s="486">
        <f t="shared" si="3"/>
        <v>0</v>
      </c>
      <c r="K21" s="309"/>
      <c r="L21" s="321"/>
      <c r="M21" s="332"/>
      <c r="N21" s="342"/>
      <c r="O21" s="354"/>
      <c r="P21" s="365"/>
      <c r="Q21" s="495">
        <f t="shared" si="4"/>
        <v>0</v>
      </c>
      <c r="R21" s="408"/>
      <c r="S21" s="425"/>
      <c r="T21" s="425"/>
      <c r="U21" s="441"/>
      <c r="V21" s="262"/>
      <c r="W21" s="262"/>
    </row>
    <row r="22" spans="3:29" ht="18" customHeight="1" x14ac:dyDescent="0.15">
      <c r="C22" s="458"/>
      <c r="D22" s="1000" t="s">
        <v>221</v>
      </c>
      <c r="E22" s="1001"/>
      <c r="F22" s="463">
        <f>SUM(F15:F21)</f>
        <v>0</v>
      </c>
      <c r="G22" s="469">
        <f>SUM(G15:G21)</f>
        <v>0</v>
      </c>
      <c r="H22" s="275"/>
      <c r="I22" s="478">
        <f>SUM(I15:I21)</f>
        <v>0</v>
      </c>
      <c r="J22" s="469">
        <f>SUM(J15:J21)</f>
        <v>0</v>
      </c>
      <c r="K22" s="297"/>
      <c r="L22" s="322"/>
      <c r="M22" s="333"/>
      <c r="N22" s="343"/>
      <c r="O22" s="283"/>
      <c r="P22" s="164"/>
      <c r="Q22" s="393">
        <f>SUM(Q15:Q21)</f>
        <v>0</v>
      </c>
      <c r="R22" s="412"/>
      <c r="S22" s="429"/>
      <c r="T22" s="429"/>
      <c r="U22" s="445"/>
      <c r="V22" s="262"/>
      <c r="W22" s="262"/>
    </row>
    <row r="23" spans="3:29" ht="18" customHeight="1" x14ac:dyDescent="0.15">
      <c r="C23" s="230"/>
      <c r="D23" s="242">
        <f>+D21+1</f>
        <v>11</v>
      </c>
      <c r="E23" s="991" t="s">
        <v>201</v>
      </c>
      <c r="F23" s="464">
        <f>+G23+J23</f>
        <v>0</v>
      </c>
      <c r="G23" s="464">
        <f>+IF(K23=2,(L23*M23*O23),(L23*M23*O23)-J23)</f>
        <v>0</v>
      </c>
      <c r="H23" s="276">
        <v>1</v>
      </c>
      <c r="I23" s="479">
        <f>+INT(G23*H23)</f>
        <v>0</v>
      </c>
      <c r="J23" s="487">
        <f>+IF(K23=1,INT((L23*M23*O23)-((L23*M23*O23)/1.1)),0)</f>
        <v>0</v>
      </c>
      <c r="K23" s="308"/>
      <c r="L23" s="320"/>
      <c r="M23" s="331"/>
      <c r="N23" s="341"/>
      <c r="O23" s="353"/>
      <c r="P23" s="369"/>
      <c r="Q23" s="391">
        <f>+IF(P23="○",I23,)</f>
        <v>0</v>
      </c>
      <c r="R23" s="410"/>
      <c r="S23" s="427"/>
      <c r="T23" s="427"/>
      <c r="U23" s="443"/>
      <c r="V23" s="262"/>
      <c r="W23" s="262"/>
    </row>
    <row r="24" spans="3:29" ht="18" customHeight="1" x14ac:dyDescent="0.15">
      <c r="C24" s="230"/>
      <c r="D24" s="242">
        <f>+D23+1</f>
        <v>12</v>
      </c>
      <c r="E24" s="992"/>
      <c r="F24" s="461">
        <f>+G24+J24</f>
        <v>0</v>
      </c>
      <c r="G24" s="461">
        <f>+IF(K24=2,(L24*M24*O24),(L24*M24*O24)-J24)</f>
        <v>0</v>
      </c>
      <c r="H24" s="273">
        <v>1</v>
      </c>
      <c r="I24" s="476">
        <f>+INT(G24*H24)</f>
        <v>0</v>
      </c>
      <c r="J24" s="485">
        <f>+IF(K24=1,INT((L24*M24*O24)-((L24*M24*O24)/1.1)),0)</f>
        <v>0</v>
      </c>
      <c r="K24" s="309"/>
      <c r="L24" s="321"/>
      <c r="M24" s="332"/>
      <c r="N24" s="342"/>
      <c r="O24" s="354"/>
      <c r="P24" s="370"/>
      <c r="Q24" s="392">
        <f>+IF(P24="○",I24,)</f>
        <v>0</v>
      </c>
      <c r="R24" s="407"/>
      <c r="S24" s="424"/>
      <c r="T24" s="424"/>
      <c r="U24" s="440"/>
      <c r="V24" s="262"/>
      <c r="W24" s="262"/>
    </row>
    <row r="25" spans="3:29" ht="18" customHeight="1" x14ac:dyDescent="0.15">
      <c r="C25" s="230"/>
      <c r="D25" s="242">
        <f>+D24+1</f>
        <v>13</v>
      </c>
      <c r="E25" s="992"/>
      <c r="F25" s="462">
        <f>+G25+J25</f>
        <v>0</v>
      </c>
      <c r="G25" s="462">
        <f>+IF(K25=2,(L25*M25*O25),(L25*M25*O25)-J25)</f>
        <v>0</v>
      </c>
      <c r="H25" s="274">
        <v>1</v>
      </c>
      <c r="I25" s="477">
        <f>+INT(G25*H25)</f>
        <v>0</v>
      </c>
      <c r="J25" s="486">
        <f>+IF(K25=1,INT((L25*M25*O25)-((L25*M25*O25)/1.1)),0)</f>
        <v>0</v>
      </c>
      <c r="K25" s="309"/>
      <c r="L25" s="321"/>
      <c r="M25" s="332"/>
      <c r="N25" s="342"/>
      <c r="O25" s="354"/>
      <c r="P25" s="370"/>
      <c r="Q25" s="392">
        <f>+IF(P25="○",I25,)</f>
        <v>0</v>
      </c>
      <c r="R25" s="408"/>
      <c r="S25" s="425"/>
      <c r="T25" s="425"/>
      <c r="U25" s="441"/>
      <c r="V25" s="262"/>
      <c r="W25" s="262"/>
    </row>
    <row r="26" spans="3:29" ht="18" customHeight="1" x14ac:dyDescent="0.15">
      <c r="C26" s="458"/>
      <c r="D26" s="1000" t="s">
        <v>221</v>
      </c>
      <c r="E26" s="1001"/>
      <c r="F26" s="463">
        <f>SUM(F23:F25)</f>
        <v>0</v>
      </c>
      <c r="G26" s="469">
        <f>SUM(G23:G25)</f>
        <v>0</v>
      </c>
      <c r="H26" s="275"/>
      <c r="I26" s="478">
        <f>SUM(I23:I25)</f>
        <v>0</v>
      </c>
      <c r="J26" s="469">
        <f>SUM(J23:J25)</f>
        <v>0</v>
      </c>
      <c r="K26" s="297"/>
      <c r="L26" s="322"/>
      <c r="M26" s="333"/>
      <c r="N26" s="343"/>
      <c r="O26" s="283"/>
      <c r="P26" s="164"/>
      <c r="Q26" s="393">
        <f>SUM(Q23:Q25)</f>
        <v>0</v>
      </c>
      <c r="R26" s="412"/>
      <c r="S26" s="429"/>
      <c r="T26" s="429"/>
      <c r="U26" s="445"/>
      <c r="V26" s="262"/>
      <c r="W26" s="262"/>
    </row>
    <row r="27" spans="3:29" ht="18" customHeight="1" x14ac:dyDescent="0.15">
      <c r="C27" s="230"/>
      <c r="D27" s="242">
        <f>+D25+1</f>
        <v>14</v>
      </c>
      <c r="E27" s="989" t="s">
        <v>128</v>
      </c>
      <c r="F27" s="464">
        <f t="shared" ref="F27:F35" si="6">+G27+J27</f>
        <v>0</v>
      </c>
      <c r="G27" s="461">
        <f t="shared" ref="G27:G35" si="7">+IF(K27=2,(L27*M27*O27),(L27*M27*O27)-J27)</f>
        <v>0</v>
      </c>
      <c r="H27" s="273">
        <v>1</v>
      </c>
      <c r="I27" s="476">
        <f t="shared" ref="I27:I35" si="8">+INT(G27*H27)</f>
        <v>0</v>
      </c>
      <c r="J27" s="485">
        <f t="shared" ref="J27:J35" si="9">+IF(K27=1,INT((L27*M27*O27)-((L27*M27*O27)/1.1)),0)</f>
        <v>0</v>
      </c>
      <c r="K27" s="259"/>
      <c r="L27" s="324"/>
      <c r="M27" s="335"/>
      <c r="N27" s="345"/>
      <c r="O27" s="356"/>
      <c r="P27" s="371"/>
      <c r="Q27" s="394">
        <f t="shared" ref="Q27:Q35" si="10">+IF(P27="○",I27,)</f>
        <v>0</v>
      </c>
      <c r="R27" s="407"/>
      <c r="S27" s="424"/>
      <c r="T27" s="424"/>
      <c r="U27" s="440"/>
      <c r="V27" s="262"/>
      <c r="W27" s="262"/>
    </row>
    <row r="28" spans="3:29" ht="18" customHeight="1" x14ac:dyDescent="0.15">
      <c r="C28" s="230"/>
      <c r="D28" s="242">
        <f t="shared" ref="D28:D35" si="11">+D27+1</f>
        <v>15</v>
      </c>
      <c r="E28" s="990"/>
      <c r="F28" s="461">
        <f t="shared" si="6"/>
        <v>0</v>
      </c>
      <c r="G28" s="461">
        <f t="shared" si="7"/>
        <v>0</v>
      </c>
      <c r="H28" s="273">
        <v>1</v>
      </c>
      <c r="I28" s="476">
        <f t="shared" si="8"/>
        <v>0</v>
      </c>
      <c r="J28" s="485">
        <f t="shared" si="9"/>
        <v>0</v>
      </c>
      <c r="K28" s="259"/>
      <c r="L28" s="324"/>
      <c r="M28" s="335"/>
      <c r="N28" s="345"/>
      <c r="O28" s="356"/>
      <c r="P28" s="371"/>
      <c r="Q28" s="394">
        <f t="shared" si="10"/>
        <v>0</v>
      </c>
      <c r="R28" s="407"/>
      <c r="S28" s="424"/>
      <c r="T28" s="424"/>
      <c r="U28" s="440"/>
      <c r="V28" s="262"/>
      <c r="W28" s="262"/>
    </row>
    <row r="29" spans="3:29" ht="18" customHeight="1" x14ac:dyDescent="0.15">
      <c r="C29" s="230"/>
      <c r="D29" s="242">
        <f t="shared" si="11"/>
        <v>16</v>
      </c>
      <c r="E29" s="990"/>
      <c r="F29" s="461">
        <f t="shared" si="6"/>
        <v>0</v>
      </c>
      <c r="G29" s="461">
        <f t="shared" si="7"/>
        <v>0</v>
      </c>
      <c r="H29" s="273">
        <v>1</v>
      </c>
      <c r="I29" s="476">
        <f t="shared" si="8"/>
        <v>0</v>
      </c>
      <c r="J29" s="485">
        <f t="shared" si="9"/>
        <v>0</v>
      </c>
      <c r="K29" s="259"/>
      <c r="L29" s="324"/>
      <c r="M29" s="335"/>
      <c r="N29" s="345"/>
      <c r="O29" s="356"/>
      <c r="P29" s="371"/>
      <c r="Q29" s="394">
        <f t="shared" si="10"/>
        <v>0</v>
      </c>
      <c r="R29" s="413"/>
      <c r="S29" s="430"/>
      <c r="T29" s="430"/>
      <c r="U29" s="446"/>
      <c r="V29" s="262"/>
      <c r="W29" s="262"/>
    </row>
    <row r="30" spans="3:29" ht="18" customHeight="1" x14ac:dyDescent="0.15">
      <c r="C30" s="230"/>
      <c r="D30" s="242">
        <f t="shared" si="11"/>
        <v>17</v>
      </c>
      <c r="E30" s="990"/>
      <c r="F30" s="461">
        <f t="shared" si="6"/>
        <v>0</v>
      </c>
      <c r="G30" s="461">
        <f t="shared" si="7"/>
        <v>0</v>
      </c>
      <c r="H30" s="273">
        <v>1</v>
      </c>
      <c r="I30" s="476">
        <f t="shared" si="8"/>
        <v>0</v>
      </c>
      <c r="J30" s="485">
        <f t="shared" si="9"/>
        <v>0</v>
      </c>
      <c r="K30" s="259"/>
      <c r="L30" s="324"/>
      <c r="M30" s="335"/>
      <c r="N30" s="345"/>
      <c r="O30" s="356"/>
      <c r="P30" s="371"/>
      <c r="Q30" s="394">
        <f t="shared" si="10"/>
        <v>0</v>
      </c>
      <c r="R30" s="413"/>
      <c r="S30" s="430"/>
      <c r="T30" s="430"/>
      <c r="U30" s="446"/>
      <c r="V30" s="262"/>
      <c r="W30" s="262"/>
    </row>
    <row r="31" spans="3:29" ht="18" customHeight="1" x14ac:dyDescent="0.15">
      <c r="C31" s="230"/>
      <c r="D31" s="242">
        <f t="shared" si="11"/>
        <v>18</v>
      </c>
      <c r="E31" s="990"/>
      <c r="F31" s="461">
        <f t="shared" si="6"/>
        <v>0</v>
      </c>
      <c r="G31" s="461">
        <f t="shared" si="7"/>
        <v>0</v>
      </c>
      <c r="H31" s="273">
        <v>1</v>
      </c>
      <c r="I31" s="476">
        <f t="shared" si="8"/>
        <v>0</v>
      </c>
      <c r="J31" s="485">
        <f t="shared" si="9"/>
        <v>0</v>
      </c>
      <c r="K31" s="259"/>
      <c r="L31" s="324"/>
      <c r="M31" s="335"/>
      <c r="N31" s="345"/>
      <c r="O31" s="356"/>
      <c r="P31" s="371"/>
      <c r="Q31" s="394">
        <f t="shared" si="10"/>
        <v>0</v>
      </c>
      <c r="R31" s="413"/>
      <c r="S31" s="430"/>
      <c r="T31" s="430"/>
      <c r="U31" s="446"/>
      <c r="V31" s="262"/>
      <c r="W31" s="262"/>
    </row>
    <row r="32" spans="3:29" ht="18" customHeight="1" x14ac:dyDescent="0.15">
      <c r="C32" s="230"/>
      <c r="D32" s="242">
        <f t="shared" si="11"/>
        <v>19</v>
      </c>
      <c r="E32" s="990"/>
      <c r="F32" s="461">
        <f t="shared" si="6"/>
        <v>0</v>
      </c>
      <c r="G32" s="461">
        <f t="shared" si="7"/>
        <v>0</v>
      </c>
      <c r="H32" s="273">
        <v>1</v>
      </c>
      <c r="I32" s="476">
        <f t="shared" si="8"/>
        <v>0</v>
      </c>
      <c r="J32" s="485">
        <f t="shared" si="9"/>
        <v>0</v>
      </c>
      <c r="K32" s="259"/>
      <c r="L32" s="324"/>
      <c r="M32" s="335"/>
      <c r="N32" s="345"/>
      <c r="O32" s="356"/>
      <c r="P32" s="371"/>
      <c r="Q32" s="394">
        <f t="shared" si="10"/>
        <v>0</v>
      </c>
      <c r="R32" s="407"/>
      <c r="S32" s="424"/>
      <c r="T32" s="424"/>
      <c r="U32" s="440"/>
      <c r="V32" s="262"/>
      <c r="W32" s="262"/>
    </row>
    <row r="33" spans="3:23" ht="18" customHeight="1" x14ac:dyDescent="0.15">
      <c r="C33" s="230"/>
      <c r="D33" s="242">
        <f t="shared" si="11"/>
        <v>20</v>
      </c>
      <c r="E33" s="990"/>
      <c r="F33" s="461">
        <f t="shared" si="6"/>
        <v>0</v>
      </c>
      <c r="G33" s="461">
        <f t="shared" si="7"/>
        <v>0</v>
      </c>
      <c r="H33" s="273">
        <v>1</v>
      </c>
      <c r="I33" s="476">
        <f t="shared" si="8"/>
        <v>0</v>
      </c>
      <c r="J33" s="485">
        <f t="shared" si="9"/>
        <v>0</v>
      </c>
      <c r="K33" s="259"/>
      <c r="L33" s="324"/>
      <c r="M33" s="335"/>
      <c r="N33" s="345"/>
      <c r="O33" s="356"/>
      <c r="P33" s="371"/>
      <c r="Q33" s="394">
        <f t="shared" si="10"/>
        <v>0</v>
      </c>
      <c r="R33" s="407"/>
      <c r="S33" s="424"/>
      <c r="T33" s="424"/>
      <c r="U33" s="440"/>
      <c r="V33" s="262"/>
      <c r="W33" s="262"/>
    </row>
    <row r="34" spans="3:23" ht="18" customHeight="1" x14ac:dyDescent="0.15">
      <c r="C34" s="230"/>
      <c r="D34" s="242">
        <f t="shared" si="11"/>
        <v>21</v>
      </c>
      <c r="E34" s="990"/>
      <c r="F34" s="461">
        <f t="shared" si="6"/>
        <v>0</v>
      </c>
      <c r="G34" s="461">
        <f t="shared" si="7"/>
        <v>0</v>
      </c>
      <c r="H34" s="273">
        <v>1</v>
      </c>
      <c r="I34" s="476">
        <f t="shared" si="8"/>
        <v>0</v>
      </c>
      <c r="J34" s="485">
        <f t="shared" si="9"/>
        <v>0</v>
      </c>
      <c r="K34" s="259"/>
      <c r="L34" s="324"/>
      <c r="M34" s="335"/>
      <c r="N34" s="345"/>
      <c r="O34" s="356"/>
      <c r="P34" s="371"/>
      <c r="Q34" s="394">
        <f t="shared" si="10"/>
        <v>0</v>
      </c>
      <c r="R34" s="413"/>
      <c r="S34" s="430"/>
      <c r="T34" s="430"/>
      <c r="U34" s="446"/>
      <c r="V34" s="262"/>
      <c r="W34" s="262"/>
    </row>
    <row r="35" spans="3:23" ht="18" customHeight="1" x14ac:dyDescent="0.15">
      <c r="C35" s="230"/>
      <c r="D35" s="242">
        <f t="shared" si="11"/>
        <v>22</v>
      </c>
      <c r="E35" s="998"/>
      <c r="F35" s="462">
        <f t="shared" si="6"/>
        <v>0</v>
      </c>
      <c r="G35" s="462">
        <f t="shared" si="7"/>
        <v>0</v>
      </c>
      <c r="H35" s="273">
        <v>1</v>
      </c>
      <c r="I35" s="477">
        <f t="shared" si="8"/>
        <v>0</v>
      </c>
      <c r="J35" s="486">
        <f t="shared" si="9"/>
        <v>0</v>
      </c>
      <c r="K35" s="309"/>
      <c r="L35" s="321"/>
      <c r="M35" s="332"/>
      <c r="N35" s="342"/>
      <c r="O35" s="354"/>
      <c r="P35" s="370"/>
      <c r="Q35" s="392">
        <f t="shared" si="10"/>
        <v>0</v>
      </c>
      <c r="R35" s="414"/>
      <c r="S35" s="431"/>
      <c r="T35" s="431"/>
      <c r="U35" s="447"/>
      <c r="V35" s="262"/>
      <c r="W35" s="262"/>
    </row>
    <row r="36" spans="3:23" ht="18" customHeight="1" x14ac:dyDescent="0.15">
      <c r="C36" s="459"/>
      <c r="D36" s="1002" t="s">
        <v>221</v>
      </c>
      <c r="E36" s="1003"/>
      <c r="F36" s="463">
        <f>SUM(F27:F35)</f>
        <v>0</v>
      </c>
      <c r="G36" s="470">
        <f>SUM(G27:G35)</f>
        <v>0</v>
      </c>
      <c r="H36" s="277"/>
      <c r="I36" s="480">
        <f>SUM(I27:I35)</f>
        <v>0</v>
      </c>
      <c r="J36" s="470">
        <f>SUM(J27:J35)</f>
        <v>0</v>
      </c>
      <c r="K36" s="311"/>
      <c r="L36" s="325"/>
      <c r="M36" s="336"/>
      <c r="N36" s="346"/>
      <c r="O36" s="357"/>
      <c r="P36" s="372"/>
      <c r="Q36" s="395">
        <f>SUM(Q27:Q35)</f>
        <v>0</v>
      </c>
      <c r="R36" s="415"/>
      <c r="S36" s="432"/>
      <c r="T36" s="432"/>
      <c r="U36" s="448"/>
      <c r="V36" s="262"/>
      <c r="W36" s="262"/>
    </row>
    <row r="37" spans="3:23" ht="18" customHeight="1" x14ac:dyDescent="0.15">
      <c r="C37" s="235"/>
      <c r="D37" s="245">
        <f>+D35+1</f>
        <v>23</v>
      </c>
      <c r="E37" s="993" t="s">
        <v>108</v>
      </c>
      <c r="F37" s="465">
        <f>+G37+J37</f>
        <v>0</v>
      </c>
      <c r="G37" s="465">
        <f>+IF(K37=2,(L37*M37*O37),(L37*M37*O37)-J37)</f>
        <v>0</v>
      </c>
      <c r="H37" s="278">
        <v>1</v>
      </c>
      <c r="I37" s="481">
        <f>+INT(G37*H37)</f>
        <v>0</v>
      </c>
      <c r="J37" s="488">
        <f>+IF(K37=1,INT((L37*M37*O37)-((L37*M37*O37)/1.1)),0)</f>
        <v>0</v>
      </c>
      <c r="K37" s="312"/>
      <c r="L37" s="326"/>
      <c r="M37" s="337"/>
      <c r="N37" s="347"/>
      <c r="O37" s="358"/>
      <c r="P37" s="373"/>
      <c r="Q37" s="396">
        <f>+IF(P37="○",I37,)</f>
        <v>0</v>
      </c>
      <c r="R37" s="416"/>
      <c r="S37" s="433"/>
      <c r="T37" s="433"/>
      <c r="U37" s="449"/>
      <c r="V37" s="262"/>
      <c r="W37" s="262"/>
    </row>
    <row r="38" spans="3:23" ht="18" customHeight="1" x14ac:dyDescent="0.15">
      <c r="C38" s="230"/>
      <c r="D38" s="242">
        <f>+D37+1</f>
        <v>24</v>
      </c>
      <c r="E38" s="990"/>
      <c r="F38" s="464">
        <f>+G38+J38</f>
        <v>0</v>
      </c>
      <c r="G38" s="464">
        <f>+IF(K38=2,(L38*M38*O38),(L38*M38*O38)-J38)</f>
        <v>0</v>
      </c>
      <c r="H38" s="276">
        <v>1</v>
      </c>
      <c r="I38" s="479">
        <f>+INT(G38*H38)</f>
        <v>0</v>
      </c>
      <c r="J38" s="487">
        <f>+IF(K38=1,INT((L38*M38*O38)-((L38*M38*O38)/1.1)),0)</f>
        <v>0</v>
      </c>
      <c r="K38" s="310"/>
      <c r="L38" s="323"/>
      <c r="M38" s="334"/>
      <c r="N38" s="344"/>
      <c r="O38" s="355"/>
      <c r="P38" s="374"/>
      <c r="Q38" s="397">
        <f>+IF(P38="○",I38,)</f>
        <v>0</v>
      </c>
      <c r="R38" s="411"/>
      <c r="S38" s="428"/>
      <c r="T38" s="428"/>
      <c r="U38" s="444"/>
      <c r="V38" s="262"/>
      <c r="W38" s="262"/>
    </row>
    <row r="39" spans="3:23" ht="18" customHeight="1" x14ac:dyDescent="0.15">
      <c r="C39" s="230"/>
      <c r="D39" s="242">
        <f>+D38+1</f>
        <v>25</v>
      </c>
      <c r="E39" s="990"/>
      <c r="F39" s="464">
        <f>+G39+J39</f>
        <v>0</v>
      </c>
      <c r="G39" s="464">
        <f>+IF(K39=2,(L39*M39*O39),(L39*M39*O39)-J39)</f>
        <v>0</v>
      </c>
      <c r="H39" s="276">
        <v>1</v>
      </c>
      <c r="I39" s="479">
        <f>+INT(G39*H39)</f>
        <v>0</v>
      </c>
      <c r="J39" s="487">
        <f>+IF(K39=1,INT((L39*M39*O39)-((L39*M39*O39)/1.1)),0)</f>
        <v>0</v>
      </c>
      <c r="K39" s="310"/>
      <c r="L39" s="323"/>
      <c r="M39" s="334"/>
      <c r="N39" s="344"/>
      <c r="O39" s="355"/>
      <c r="P39" s="374"/>
      <c r="Q39" s="397">
        <f>+IF(P39="○",I39,)</f>
        <v>0</v>
      </c>
      <c r="R39" s="411"/>
      <c r="S39" s="428"/>
      <c r="T39" s="428"/>
      <c r="U39" s="444"/>
      <c r="V39" s="262"/>
      <c r="W39" s="262"/>
    </row>
    <row r="40" spans="3:23" ht="18" customHeight="1" x14ac:dyDescent="0.15">
      <c r="C40" s="230"/>
      <c r="D40" s="242">
        <f>+D39+1</f>
        <v>26</v>
      </c>
      <c r="E40" s="990"/>
      <c r="F40" s="461">
        <f>+G40+J40</f>
        <v>0</v>
      </c>
      <c r="G40" s="461">
        <f>+IF(K40=2,(L40*M40*O40),(L40*M40*O40)-J40)</f>
        <v>0</v>
      </c>
      <c r="H40" s="273">
        <v>1</v>
      </c>
      <c r="I40" s="476">
        <f>+INT(G40*H40)</f>
        <v>0</v>
      </c>
      <c r="J40" s="485">
        <f>+IF(K40=1,INT((L40*M40*O40)-((L40*M40*O40)/1.1)),0)</f>
        <v>0</v>
      </c>
      <c r="K40" s="259"/>
      <c r="L40" s="324"/>
      <c r="M40" s="335"/>
      <c r="N40" s="345"/>
      <c r="O40" s="356"/>
      <c r="P40" s="371"/>
      <c r="Q40" s="394">
        <f>+IF(P40="○",I40,)</f>
        <v>0</v>
      </c>
      <c r="R40" s="407"/>
      <c r="S40" s="424"/>
      <c r="T40" s="424"/>
      <c r="U40" s="440"/>
      <c r="V40" s="262"/>
      <c r="W40" s="262"/>
    </row>
    <row r="41" spans="3:23" ht="18" customHeight="1" x14ac:dyDescent="0.15">
      <c r="C41" s="230"/>
      <c r="D41" s="242">
        <f>+D40+1</f>
        <v>27</v>
      </c>
      <c r="E41" s="990"/>
      <c r="F41" s="462">
        <f>+G41+J41</f>
        <v>0</v>
      </c>
      <c r="G41" s="462">
        <f>+IF(K41=2,(L41*M41*O41),(L41*M41*O41)-J41)</f>
        <v>0</v>
      </c>
      <c r="H41" s="274">
        <v>1</v>
      </c>
      <c r="I41" s="477">
        <f>+INT(G41*H41)</f>
        <v>0</v>
      </c>
      <c r="J41" s="486">
        <f>+IF(K41=1,INT((L41*M41*O41)-((L41*M41*O41)/1.1)),0)</f>
        <v>0</v>
      </c>
      <c r="K41" s="309"/>
      <c r="L41" s="321"/>
      <c r="M41" s="332"/>
      <c r="N41" s="342"/>
      <c r="O41" s="354"/>
      <c r="P41" s="370"/>
      <c r="Q41" s="392">
        <f>+IF(P41="○",I41,)</f>
        <v>0</v>
      </c>
      <c r="R41" s="408"/>
      <c r="S41" s="425"/>
      <c r="T41" s="425"/>
      <c r="U41" s="441"/>
      <c r="V41" s="262"/>
      <c r="W41" s="262"/>
    </row>
    <row r="42" spans="3:23" ht="18" customHeight="1" x14ac:dyDescent="0.15">
      <c r="C42" s="458"/>
      <c r="D42" s="1000" t="s">
        <v>221</v>
      </c>
      <c r="E42" s="1001"/>
      <c r="F42" s="463">
        <f>SUM(F37:F41)</f>
        <v>0</v>
      </c>
      <c r="G42" s="469">
        <f>SUM(G37:G41)</f>
        <v>0</v>
      </c>
      <c r="H42" s="275"/>
      <c r="I42" s="478">
        <f>SUM(I37:I41)</f>
        <v>0</v>
      </c>
      <c r="J42" s="469">
        <f>SUM(J37:J41)</f>
        <v>0</v>
      </c>
      <c r="K42" s="297"/>
      <c r="L42" s="322"/>
      <c r="M42" s="333"/>
      <c r="N42" s="343"/>
      <c r="O42" s="283"/>
      <c r="P42" s="164"/>
      <c r="Q42" s="393">
        <f>SUM(Q37:Q41)</f>
        <v>0</v>
      </c>
      <c r="R42" s="955"/>
      <c r="S42" s="956"/>
      <c r="T42" s="956"/>
      <c r="U42" s="957"/>
      <c r="V42" s="262"/>
      <c r="W42" s="262"/>
    </row>
    <row r="43" spans="3:23" ht="18" customHeight="1" x14ac:dyDescent="0.15">
      <c r="C43" s="230"/>
      <c r="D43" s="242">
        <f>D41+1</f>
        <v>28</v>
      </c>
      <c r="E43" s="994" t="s">
        <v>203</v>
      </c>
      <c r="F43" s="464">
        <f>+G43+J43</f>
        <v>0</v>
      </c>
      <c r="G43" s="461">
        <f>+IF(K43=2,(L43*M43*O43),(L43*M43*O43)-J43)</f>
        <v>0</v>
      </c>
      <c r="H43" s="273">
        <v>1</v>
      </c>
      <c r="I43" s="476">
        <f>+INT(G43*H43)</f>
        <v>0</v>
      </c>
      <c r="J43" s="485">
        <f>+IF(K43=1,INT((L43*M43*O43)-((L43*M43*O43)/1.1)),0)</f>
        <v>0</v>
      </c>
      <c r="K43" s="259"/>
      <c r="L43" s="324"/>
      <c r="M43" s="335"/>
      <c r="N43" s="345"/>
      <c r="O43" s="356"/>
      <c r="P43" s="366"/>
      <c r="Q43" s="496">
        <f>+IF(P43="○",I43,)</f>
        <v>0</v>
      </c>
      <c r="R43" s="413"/>
      <c r="S43" s="430"/>
      <c r="T43" s="430"/>
      <c r="U43" s="446"/>
      <c r="V43" s="262"/>
      <c r="W43" s="262"/>
    </row>
    <row r="44" spans="3:23" ht="18" customHeight="1" x14ac:dyDescent="0.15">
      <c r="C44" s="230"/>
      <c r="D44" s="242">
        <f>+D43+1</f>
        <v>29</v>
      </c>
      <c r="E44" s="995"/>
      <c r="F44" s="461">
        <f>+G44+J44</f>
        <v>0</v>
      </c>
      <c r="G44" s="461">
        <f>+IF(K44=2,(L44*M44*O44),(L44*M44*O44)-J44)</f>
        <v>0</v>
      </c>
      <c r="H44" s="273">
        <v>1</v>
      </c>
      <c r="I44" s="476">
        <f>+INT(G44*H44)</f>
        <v>0</v>
      </c>
      <c r="J44" s="485">
        <f>+IF(K44=1,INT((L44*M44*O44)-((L44*M44*O44)/1.1)),0)</f>
        <v>0</v>
      </c>
      <c r="K44" s="259"/>
      <c r="L44" s="324"/>
      <c r="M44" s="335"/>
      <c r="N44" s="345"/>
      <c r="O44" s="356"/>
      <c r="P44" s="368"/>
      <c r="Q44" s="498">
        <f>+IF(P44="○",I44,)</f>
        <v>0</v>
      </c>
      <c r="R44" s="413"/>
      <c r="S44" s="430"/>
      <c r="T44" s="430"/>
      <c r="U44" s="446"/>
      <c r="V44" s="262"/>
      <c r="W44" s="262"/>
    </row>
    <row r="45" spans="3:23" ht="18" customHeight="1" x14ac:dyDescent="0.15">
      <c r="C45" s="230"/>
      <c r="D45" s="242">
        <f>+D44+1</f>
        <v>30</v>
      </c>
      <c r="E45" s="996"/>
      <c r="F45" s="462">
        <f>+G45+J45</f>
        <v>0</v>
      </c>
      <c r="G45" s="461">
        <f>+IF(K45=2,(L45*M45*O45),(L45*M45*O45)-J45)</f>
        <v>0</v>
      </c>
      <c r="H45" s="273">
        <v>1</v>
      </c>
      <c r="I45" s="476">
        <f>+INT(G45*H45)</f>
        <v>0</v>
      </c>
      <c r="J45" s="485">
        <f>+IF(K45=1,INT((L45*M45*O45)-((L45*M45*O45)/1.1)),0)</f>
        <v>0</v>
      </c>
      <c r="K45" s="259"/>
      <c r="L45" s="324"/>
      <c r="M45" s="335"/>
      <c r="N45" s="345"/>
      <c r="O45" s="356"/>
      <c r="P45" s="365"/>
      <c r="Q45" s="495">
        <f>+IF(P45="○",I45,)</f>
        <v>0</v>
      </c>
      <c r="R45" s="413"/>
      <c r="S45" s="430"/>
      <c r="T45" s="430"/>
      <c r="U45" s="446"/>
      <c r="V45" s="262"/>
      <c r="W45" s="262"/>
    </row>
    <row r="46" spans="3:23" ht="18" customHeight="1" x14ac:dyDescent="0.15">
      <c r="C46" s="458"/>
      <c r="D46" s="1000" t="s">
        <v>221</v>
      </c>
      <c r="E46" s="1001"/>
      <c r="F46" s="463">
        <f>SUM(F43:F45)</f>
        <v>0</v>
      </c>
      <c r="G46" s="469">
        <f>SUM(G43:G45)</f>
        <v>0</v>
      </c>
      <c r="H46" s="275"/>
      <c r="I46" s="478">
        <f>SUM(I43:I45)</f>
        <v>0</v>
      </c>
      <c r="J46" s="469">
        <f>SUM(J43:J45)</f>
        <v>0</v>
      </c>
      <c r="K46" s="297"/>
      <c r="L46" s="322"/>
      <c r="M46" s="333"/>
      <c r="N46" s="343"/>
      <c r="O46" s="283"/>
      <c r="P46" s="164"/>
      <c r="Q46" s="393">
        <f>SUM(Q43:Q45)</f>
        <v>0</v>
      </c>
      <c r="R46" s="412"/>
      <c r="S46" s="429"/>
      <c r="T46" s="429"/>
      <c r="U46" s="445"/>
      <c r="V46" s="262"/>
      <c r="W46" s="262"/>
    </row>
    <row r="47" spans="3:23" ht="18" customHeight="1" x14ac:dyDescent="0.15">
      <c r="C47" s="230"/>
      <c r="D47" s="242">
        <f>+D45+1</f>
        <v>31</v>
      </c>
      <c r="E47" s="994" t="s">
        <v>204</v>
      </c>
      <c r="F47" s="464">
        <f>+G47+J47</f>
        <v>0</v>
      </c>
      <c r="G47" s="461">
        <f>+IF(K47=2,(L47*M47*O47),(L47*M47*O47)-J47)</f>
        <v>0</v>
      </c>
      <c r="H47" s="273">
        <v>1</v>
      </c>
      <c r="I47" s="476">
        <f>+INT(G47*H47)</f>
        <v>0</v>
      </c>
      <c r="J47" s="485">
        <f>+IF(K47=1,INT((L47*M47*O47)-((L47*M47*O47)/1.1)),0)</f>
        <v>0</v>
      </c>
      <c r="K47" s="259"/>
      <c r="L47" s="324"/>
      <c r="M47" s="335"/>
      <c r="N47" s="345"/>
      <c r="O47" s="356"/>
      <c r="P47" s="366"/>
      <c r="Q47" s="496">
        <f>+IF(P47="○",I47,)</f>
        <v>0</v>
      </c>
      <c r="R47" s="413"/>
      <c r="S47" s="430"/>
      <c r="T47" s="430"/>
      <c r="U47" s="446"/>
      <c r="V47" s="262"/>
      <c r="W47" s="262"/>
    </row>
    <row r="48" spans="3:23" ht="18" customHeight="1" x14ac:dyDescent="0.15">
      <c r="C48" s="230"/>
      <c r="D48" s="242">
        <f>+D47+1</f>
        <v>32</v>
      </c>
      <c r="E48" s="995"/>
      <c r="F48" s="461">
        <f>+G48+J48</f>
        <v>0</v>
      </c>
      <c r="G48" s="461">
        <f>+IF(K48=2,(L48*M48*O48),(L48*M48*O48)-J48)</f>
        <v>0</v>
      </c>
      <c r="H48" s="273">
        <v>1</v>
      </c>
      <c r="I48" s="476">
        <f>+INT(G48*H48)</f>
        <v>0</v>
      </c>
      <c r="J48" s="485">
        <f>+IF(K48=1,INT((L48*M48*O48)-((L48*M48*O48)/1.1)),0)</f>
        <v>0</v>
      </c>
      <c r="K48" s="259"/>
      <c r="L48" s="324"/>
      <c r="M48" s="335"/>
      <c r="N48" s="345"/>
      <c r="O48" s="356"/>
      <c r="P48" s="368"/>
      <c r="Q48" s="498">
        <f>+IF(P48="○",I48,)</f>
        <v>0</v>
      </c>
      <c r="R48" s="413"/>
      <c r="S48" s="430"/>
      <c r="T48" s="430"/>
      <c r="U48" s="446"/>
      <c r="V48" s="262"/>
      <c r="W48" s="262"/>
    </row>
    <row r="49" spans="3:23" ht="18" customHeight="1" x14ac:dyDescent="0.15">
      <c r="C49" s="230"/>
      <c r="D49" s="242">
        <f>+D48+1</f>
        <v>33</v>
      </c>
      <c r="E49" s="997"/>
      <c r="F49" s="462">
        <f>+G49+J49</f>
        <v>0</v>
      </c>
      <c r="G49" s="461">
        <f>+IF(K49=2,(L49*M49*O49),(L49*M49*O49)-J49)</f>
        <v>0</v>
      </c>
      <c r="H49" s="273">
        <v>1</v>
      </c>
      <c r="I49" s="476">
        <f>+INT(G49*H49)</f>
        <v>0</v>
      </c>
      <c r="J49" s="485">
        <f>+IF(K49=1,INT((L49*M49*O49)-((L49*M49*O49)/1.1)),0)</f>
        <v>0</v>
      </c>
      <c r="K49" s="259"/>
      <c r="L49" s="324"/>
      <c r="M49" s="335"/>
      <c r="N49" s="345"/>
      <c r="O49" s="356"/>
      <c r="P49" s="365"/>
      <c r="Q49" s="495">
        <f>+IF(P49="○",I49,)</f>
        <v>0</v>
      </c>
      <c r="R49" s="413"/>
      <c r="S49" s="430"/>
      <c r="T49" s="430"/>
      <c r="U49" s="446"/>
      <c r="V49" s="262"/>
      <c r="W49" s="262"/>
    </row>
    <row r="50" spans="3:23" ht="18" customHeight="1" x14ac:dyDescent="0.15">
      <c r="C50" s="458"/>
      <c r="D50" s="1000" t="s">
        <v>221</v>
      </c>
      <c r="E50" s="1001"/>
      <c r="F50" s="463">
        <f>SUM(F47:F49)</f>
        <v>0</v>
      </c>
      <c r="G50" s="469">
        <f>SUM(G47:G49)</f>
        <v>0</v>
      </c>
      <c r="H50" s="275"/>
      <c r="I50" s="478">
        <f>SUM(I47:I49)</f>
        <v>0</v>
      </c>
      <c r="J50" s="469">
        <f>SUM(J47:J49)</f>
        <v>0</v>
      </c>
      <c r="K50" s="297"/>
      <c r="L50" s="322"/>
      <c r="M50" s="333"/>
      <c r="N50" s="343"/>
      <c r="O50" s="283"/>
      <c r="P50" s="164"/>
      <c r="Q50" s="393">
        <f>SUM(Q47:Q49)</f>
        <v>0</v>
      </c>
      <c r="R50" s="412"/>
      <c r="S50" s="429"/>
      <c r="T50" s="429"/>
      <c r="U50" s="445"/>
      <c r="V50" s="262"/>
      <c r="W50" s="262"/>
    </row>
    <row r="51" spans="3:23" ht="18" customHeight="1" x14ac:dyDescent="0.15">
      <c r="C51" s="230"/>
      <c r="D51" s="242">
        <f>+D49+1</f>
        <v>34</v>
      </c>
      <c r="E51" s="994" t="s">
        <v>207</v>
      </c>
      <c r="F51" s="464">
        <f>+G51+J51</f>
        <v>0</v>
      </c>
      <c r="G51" s="461">
        <f>+IF(K51=2,(L51*M51*O51),(L51*M51*O51)-J51)</f>
        <v>0</v>
      </c>
      <c r="H51" s="273">
        <v>1</v>
      </c>
      <c r="I51" s="476">
        <f>+INT(G51*H51)</f>
        <v>0</v>
      </c>
      <c r="J51" s="485">
        <f>+IF(K51=1,INT((L51*M51*O51)-((L51*M51*O51)/1.1)),0)</f>
        <v>0</v>
      </c>
      <c r="K51" s="259"/>
      <c r="L51" s="324"/>
      <c r="M51" s="335"/>
      <c r="N51" s="345"/>
      <c r="O51" s="356"/>
      <c r="P51" s="366"/>
      <c r="Q51" s="496">
        <f>+IF(P51="○",I51,)</f>
        <v>0</v>
      </c>
      <c r="R51" s="413"/>
      <c r="S51" s="430"/>
      <c r="T51" s="430"/>
      <c r="U51" s="446"/>
      <c r="V51" s="262"/>
      <c r="W51" s="262"/>
    </row>
    <row r="52" spans="3:23" ht="18" customHeight="1" x14ac:dyDescent="0.15">
      <c r="C52" s="230"/>
      <c r="D52" s="242">
        <f>+D51+1</f>
        <v>35</v>
      </c>
      <c r="E52" s="995"/>
      <c r="F52" s="461">
        <f>+G52+J52</f>
        <v>0</v>
      </c>
      <c r="G52" s="461">
        <f>+IF(K52=2,(L52*M52*O52),(L52*M52*O52)-J52)</f>
        <v>0</v>
      </c>
      <c r="H52" s="273">
        <v>1</v>
      </c>
      <c r="I52" s="476">
        <f>+INT(G52*H52)</f>
        <v>0</v>
      </c>
      <c r="J52" s="485">
        <f>+IF(K52=1,INT((L52*M52*O52)-((L52*M52*O52)/1.1)),0)</f>
        <v>0</v>
      </c>
      <c r="K52" s="259"/>
      <c r="L52" s="324"/>
      <c r="M52" s="335"/>
      <c r="N52" s="345"/>
      <c r="O52" s="356"/>
      <c r="P52" s="368"/>
      <c r="Q52" s="498">
        <f>+IF(P52="○",I52,)</f>
        <v>0</v>
      </c>
      <c r="R52" s="413"/>
      <c r="S52" s="430"/>
      <c r="T52" s="430"/>
      <c r="U52" s="446"/>
      <c r="V52" s="262"/>
      <c r="W52" s="262"/>
    </row>
    <row r="53" spans="3:23" ht="18" customHeight="1" x14ac:dyDescent="0.15">
      <c r="C53" s="230"/>
      <c r="D53" s="242">
        <f>+D52+1</f>
        <v>36</v>
      </c>
      <c r="E53" s="996"/>
      <c r="F53" s="462">
        <f>+G53+J53</f>
        <v>0</v>
      </c>
      <c r="G53" s="461">
        <f>+IF(K53=2,(L53*M53*O53),(L53*M53*O53)-J53)</f>
        <v>0</v>
      </c>
      <c r="H53" s="273">
        <v>1</v>
      </c>
      <c r="I53" s="476">
        <f>+INT(G53*H53)</f>
        <v>0</v>
      </c>
      <c r="J53" s="485">
        <f>+IF(K53=1,INT((L53*M53*O53)-((L53*M53*O53)/1.1)),0)</f>
        <v>0</v>
      </c>
      <c r="K53" s="259"/>
      <c r="L53" s="324"/>
      <c r="M53" s="335"/>
      <c r="N53" s="345"/>
      <c r="O53" s="356"/>
      <c r="P53" s="365"/>
      <c r="Q53" s="495">
        <f>+IF(P53="○",I53,)</f>
        <v>0</v>
      </c>
      <c r="R53" s="413"/>
      <c r="S53" s="430"/>
      <c r="T53" s="430"/>
      <c r="U53" s="446"/>
      <c r="V53" s="262"/>
      <c r="W53" s="262"/>
    </row>
    <row r="54" spans="3:23" ht="18" customHeight="1" x14ac:dyDescent="0.15">
      <c r="C54" s="458"/>
      <c r="D54" s="1000" t="s">
        <v>221</v>
      </c>
      <c r="E54" s="1001"/>
      <c r="F54" s="463">
        <f>SUM(F51:F53)</f>
        <v>0</v>
      </c>
      <c r="G54" s="471">
        <f>SUM(G51:G53)</f>
        <v>0</v>
      </c>
      <c r="H54" s="275"/>
      <c r="I54" s="478">
        <f>SUM(I51:I53)</f>
        <v>0</v>
      </c>
      <c r="J54" s="469">
        <f>SUM(J51:J53)</f>
        <v>0</v>
      </c>
      <c r="K54" s="297"/>
      <c r="L54" s="322"/>
      <c r="M54" s="333"/>
      <c r="N54" s="343"/>
      <c r="O54" s="283"/>
      <c r="P54" s="164"/>
      <c r="Q54" s="393">
        <f>SUM(Q51:Q53)</f>
        <v>0</v>
      </c>
      <c r="R54" s="412"/>
      <c r="S54" s="429"/>
      <c r="T54" s="429"/>
      <c r="U54" s="445"/>
      <c r="V54" s="262"/>
      <c r="W54" s="262"/>
    </row>
    <row r="55" spans="3:23" ht="18" customHeight="1" x14ac:dyDescent="0.15">
      <c r="C55" s="230"/>
      <c r="D55" s="244">
        <f>+D53+1</f>
        <v>37</v>
      </c>
      <c r="E55" s="990" t="s">
        <v>210</v>
      </c>
      <c r="F55" s="465">
        <f t="shared" ref="F55:F62" si="12">+G55+J55</f>
        <v>0</v>
      </c>
      <c r="G55" s="464">
        <f t="shared" ref="G55:G62" si="13">+IF(K55=2,(L55*M55*O55),(L55*M55*O55)-J55)</f>
        <v>0</v>
      </c>
      <c r="H55" s="276">
        <v>1</v>
      </c>
      <c r="I55" s="479">
        <f t="shared" ref="I55:I62" si="14">+INT(G55*H55)</f>
        <v>0</v>
      </c>
      <c r="J55" s="487">
        <f t="shared" ref="J55:J62" si="15">+IF(K55=1,INT((L55*M55*O55)-((L55*M55*O55)/1.1)),0)</f>
        <v>0</v>
      </c>
      <c r="K55" s="310"/>
      <c r="L55" s="323"/>
      <c r="M55" s="334"/>
      <c r="N55" s="344"/>
      <c r="O55" s="355"/>
      <c r="P55" s="366"/>
      <c r="Q55" s="496">
        <f t="shared" ref="Q55:Q62" si="16">+IF(P55="○",I55,)</f>
        <v>0</v>
      </c>
      <c r="R55" s="411"/>
      <c r="S55" s="428"/>
      <c r="T55" s="428"/>
      <c r="U55" s="444"/>
      <c r="V55" s="262"/>
      <c r="W55" s="262"/>
    </row>
    <row r="56" spans="3:23" ht="18" customHeight="1" x14ac:dyDescent="0.15">
      <c r="C56" s="230"/>
      <c r="D56" s="242">
        <f t="shared" ref="D56:D62" si="17">+D55+1</f>
        <v>38</v>
      </c>
      <c r="E56" s="990"/>
      <c r="F56" s="461">
        <f t="shared" si="12"/>
        <v>0</v>
      </c>
      <c r="G56" s="461">
        <f t="shared" si="13"/>
        <v>0</v>
      </c>
      <c r="H56" s="273">
        <v>1</v>
      </c>
      <c r="I56" s="476">
        <f t="shared" si="14"/>
        <v>0</v>
      </c>
      <c r="J56" s="485">
        <f t="shared" si="15"/>
        <v>0</v>
      </c>
      <c r="K56" s="259"/>
      <c r="L56" s="324"/>
      <c r="M56" s="335"/>
      <c r="N56" s="345"/>
      <c r="O56" s="356"/>
      <c r="P56" s="368"/>
      <c r="Q56" s="498">
        <f t="shared" si="16"/>
        <v>0</v>
      </c>
      <c r="R56" s="413"/>
      <c r="S56" s="430"/>
      <c r="T56" s="430"/>
      <c r="U56" s="446"/>
      <c r="V56" s="262"/>
      <c r="W56" s="262"/>
    </row>
    <row r="57" spans="3:23" ht="18" customHeight="1" x14ac:dyDescent="0.15">
      <c r="C57" s="230"/>
      <c r="D57" s="242">
        <f t="shared" si="17"/>
        <v>39</v>
      </c>
      <c r="E57" s="990"/>
      <c r="F57" s="461">
        <f t="shared" si="12"/>
        <v>0</v>
      </c>
      <c r="G57" s="461">
        <f t="shared" si="13"/>
        <v>0</v>
      </c>
      <c r="H57" s="273">
        <v>1</v>
      </c>
      <c r="I57" s="476">
        <f t="shared" si="14"/>
        <v>0</v>
      </c>
      <c r="J57" s="485">
        <f t="shared" si="15"/>
        <v>0</v>
      </c>
      <c r="K57" s="259"/>
      <c r="L57" s="324"/>
      <c r="M57" s="335"/>
      <c r="N57" s="345"/>
      <c r="O57" s="356"/>
      <c r="P57" s="368"/>
      <c r="Q57" s="498">
        <f t="shared" si="16"/>
        <v>0</v>
      </c>
      <c r="R57" s="413"/>
      <c r="S57" s="430"/>
      <c r="T57" s="430"/>
      <c r="U57" s="446"/>
      <c r="V57" s="262"/>
      <c r="W57" s="262"/>
    </row>
    <row r="58" spans="3:23" ht="18" customHeight="1" x14ac:dyDescent="0.15">
      <c r="C58" s="230"/>
      <c r="D58" s="242">
        <f t="shared" si="17"/>
        <v>40</v>
      </c>
      <c r="E58" s="990"/>
      <c r="F58" s="461">
        <f t="shared" si="12"/>
        <v>0</v>
      </c>
      <c r="G58" s="461">
        <f t="shared" si="13"/>
        <v>0</v>
      </c>
      <c r="H58" s="273">
        <v>1</v>
      </c>
      <c r="I58" s="476">
        <f t="shared" si="14"/>
        <v>0</v>
      </c>
      <c r="J58" s="485">
        <f t="shared" si="15"/>
        <v>0</v>
      </c>
      <c r="K58" s="259"/>
      <c r="L58" s="324"/>
      <c r="M58" s="335"/>
      <c r="N58" s="345"/>
      <c r="O58" s="356"/>
      <c r="P58" s="368"/>
      <c r="Q58" s="498">
        <f t="shared" si="16"/>
        <v>0</v>
      </c>
      <c r="R58" s="413"/>
      <c r="S58" s="430"/>
      <c r="T58" s="430"/>
      <c r="U58" s="446"/>
      <c r="V58" s="262"/>
      <c r="W58" s="262"/>
    </row>
    <row r="59" spans="3:23" ht="18" customHeight="1" x14ac:dyDescent="0.15">
      <c r="C59" s="230"/>
      <c r="D59" s="242">
        <f t="shared" si="17"/>
        <v>41</v>
      </c>
      <c r="E59" s="990"/>
      <c r="F59" s="461">
        <f t="shared" si="12"/>
        <v>0</v>
      </c>
      <c r="G59" s="461">
        <f t="shared" si="13"/>
        <v>0</v>
      </c>
      <c r="H59" s="273">
        <v>1</v>
      </c>
      <c r="I59" s="476">
        <f t="shared" si="14"/>
        <v>0</v>
      </c>
      <c r="J59" s="485">
        <f t="shared" si="15"/>
        <v>0</v>
      </c>
      <c r="K59" s="259"/>
      <c r="L59" s="324"/>
      <c r="M59" s="335"/>
      <c r="N59" s="345"/>
      <c r="O59" s="356"/>
      <c r="P59" s="368"/>
      <c r="Q59" s="498">
        <f t="shared" si="16"/>
        <v>0</v>
      </c>
      <c r="R59" s="413"/>
      <c r="S59" s="430"/>
      <c r="T59" s="430"/>
      <c r="U59" s="446"/>
      <c r="V59" s="262"/>
      <c r="W59" s="262"/>
    </row>
    <row r="60" spans="3:23" ht="18" customHeight="1" x14ac:dyDescent="0.15">
      <c r="C60" s="230"/>
      <c r="D60" s="242">
        <f t="shared" si="17"/>
        <v>42</v>
      </c>
      <c r="E60" s="990"/>
      <c r="F60" s="461">
        <f t="shared" si="12"/>
        <v>0</v>
      </c>
      <c r="G60" s="461">
        <f t="shared" si="13"/>
        <v>0</v>
      </c>
      <c r="H60" s="273">
        <v>1</v>
      </c>
      <c r="I60" s="476">
        <f t="shared" si="14"/>
        <v>0</v>
      </c>
      <c r="J60" s="485">
        <f t="shared" si="15"/>
        <v>0</v>
      </c>
      <c r="K60" s="259"/>
      <c r="L60" s="324"/>
      <c r="M60" s="335"/>
      <c r="N60" s="345"/>
      <c r="O60" s="356"/>
      <c r="P60" s="368"/>
      <c r="Q60" s="498">
        <f t="shared" si="16"/>
        <v>0</v>
      </c>
      <c r="R60" s="413"/>
      <c r="S60" s="430"/>
      <c r="T60" s="430"/>
      <c r="U60" s="446"/>
      <c r="V60" s="262"/>
      <c r="W60" s="262"/>
    </row>
    <row r="61" spans="3:23" ht="18" customHeight="1" x14ac:dyDescent="0.15">
      <c r="C61" s="230"/>
      <c r="D61" s="242">
        <f t="shared" si="17"/>
        <v>43</v>
      </c>
      <c r="E61" s="990"/>
      <c r="F61" s="461">
        <f t="shared" si="12"/>
        <v>0</v>
      </c>
      <c r="G61" s="461">
        <f t="shared" si="13"/>
        <v>0</v>
      </c>
      <c r="H61" s="273">
        <v>1</v>
      </c>
      <c r="I61" s="476">
        <f t="shared" si="14"/>
        <v>0</v>
      </c>
      <c r="J61" s="485">
        <f t="shared" si="15"/>
        <v>0</v>
      </c>
      <c r="K61" s="259"/>
      <c r="L61" s="324"/>
      <c r="M61" s="335"/>
      <c r="N61" s="345"/>
      <c r="O61" s="356"/>
      <c r="P61" s="368"/>
      <c r="Q61" s="498">
        <f t="shared" si="16"/>
        <v>0</v>
      </c>
      <c r="R61" s="413"/>
      <c r="S61" s="430"/>
      <c r="T61" s="430"/>
      <c r="U61" s="446"/>
      <c r="V61" s="262"/>
      <c r="W61" s="262"/>
    </row>
    <row r="62" spans="3:23" ht="18" customHeight="1" x14ac:dyDescent="0.15">
      <c r="C62" s="230"/>
      <c r="D62" s="242">
        <f t="shared" si="17"/>
        <v>44</v>
      </c>
      <c r="E62" s="990"/>
      <c r="F62" s="462">
        <f t="shared" si="12"/>
        <v>0</v>
      </c>
      <c r="G62" s="462">
        <f t="shared" si="13"/>
        <v>0</v>
      </c>
      <c r="H62" s="274">
        <v>1</v>
      </c>
      <c r="I62" s="477">
        <f t="shared" si="14"/>
        <v>0</v>
      </c>
      <c r="J62" s="486">
        <f t="shared" si="15"/>
        <v>0</v>
      </c>
      <c r="K62" s="309"/>
      <c r="L62" s="321"/>
      <c r="M62" s="332"/>
      <c r="N62" s="342"/>
      <c r="O62" s="354"/>
      <c r="P62" s="365"/>
      <c r="Q62" s="495">
        <f t="shared" si="16"/>
        <v>0</v>
      </c>
      <c r="R62" s="414"/>
      <c r="S62" s="431"/>
      <c r="T62" s="431"/>
      <c r="U62" s="447"/>
      <c r="V62" s="262"/>
      <c r="W62" s="262"/>
    </row>
    <row r="63" spans="3:23" ht="18" customHeight="1" x14ac:dyDescent="0.15">
      <c r="C63" s="458"/>
      <c r="D63" s="1000" t="s">
        <v>221</v>
      </c>
      <c r="E63" s="1001"/>
      <c r="F63" s="463">
        <f>SUM(F55:F62)</f>
        <v>0</v>
      </c>
      <c r="G63" s="469">
        <f>SUM(G55:G62)</f>
        <v>0</v>
      </c>
      <c r="H63" s="275"/>
      <c r="I63" s="478">
        <f>SUM(I55:I62)</f>
        <v>0</v>
      </c>
      <c r="J63" s="469">
        <f>SUM(J55:J62)</f>
        <v>0</v>
      </c>
      <c r="K63" s="297"/>
      <c r="L63" s="322"/>
      <c r="M63" s="333"/>
      <c r="N63" s="343"/>
      <c r="O63" s="283"/>
      <c r="P63" s="164"/>
      <c r="Q63" s="393">
        <f>SUM(Q55:Q62)</f>
        <v>0</v>
      </c>
      <c r="R63" s="409"/>
      <c r="S63" s="426"/>
      <c r="T63" s="426"/>
      <c r="U63" s="442"/>
      <c r="V63" s="262"/>
      <c r="W63" s="262"/>
    </row>
    <row r="64" spans="3:23" ht="18" customHeight="1" x14ac:dyDescent="0.15">
      <c r="C64" s="230"/>
      <c r="D64" s="242">
        <f>+D62+1</f>
        <v>45</v>
      </c>
      <c r="E64" s="994" t="s">
        <v>228</v>
      </c>
      <c r="F64" s="464">
        <f>+G64+J64</f>
        <v>0</v>
      </c>
      <c r="G64" s="464">
        <f>+IF(K64=2,(L64*M64*O64),(L64*M64*O64)-J64)</f>
        <v>0</v>
      </c>
      <c r="H64" s="276">
        <v>1</v>
      </c>
      <c r="I64" s="479">
        <f>+INT(G64*H64)</f>
        <v>0</v>
      </c>
      <c r="J64" s="487">
        <f>+IF(K64=1,INT((L64*M64*O64)-((L64*M64*O64)/1.1)),0)</f>
        <v>0</v>
      </c>
      <c r="K64" s="310"/>
      <c r="L64" s="323"/>
      <c r="M64" s="334"/>
      <c r="N64" s="344"/>
      <c r="O64" s="355"/>
      <c r="P64" s="366"/>
      <c r="Q64" s="496">
        <f>+IF(P64="○",I64,)</f>
        <v>0</v>
      </c>
      <c r="R64" s="411"/>
      <c r="S64" s="428"/>
      <c r="T64" s="428"/>
      <c r="U64" s="444"/>
      <c r="V64" s="262"/>
      <c r="W64" s="262"/>
    </row>
    <row r="65" spans="3:23" ht="18" customHeight="1" x14ac:dyDescent="0.15">
      <c r="C65" s="230"/>
      <c r="D65" s="242">
        <f>+D64+1</f>
        <v>46</v>
      </c>
      <c r="E65" s="995"/>
      <c r="F65" s="461">
        <f>+G65+J65</f>
        <v>0</v>
      </c>
      <c r="G65" s="461">
        <f>+IF(K65=2,(L65*M65*O65),(L65*M65*O65)-J65)</f>
        <v>0</v>
      </c>
      <c r="H65" s="273">
        <v>1</v>
      </c>
      <c r="I65" s="476">
        <f>+INT(G65*H65)</f>
        <v>0</v>
      </c>
      <c r="J65" s="485">
        <f>+IF(K65=1,INT((L65*M65*O65)-((L65*M65*O65)/1.1)),0)</f>
        <v>0</v>
      </c>
      <c r="K65" s="259"/>
      <c r="L65" s="324"/>
      <c r="M65" s="335"/>
      <c r="N65" s="345"/>
      <c r="O65" s="356"/>
      <c r="P65" s="368"/>
      <c r="Q65" s="498">
        <f>+IF(P65="○",I65,)</f>
        <v>0</v>
      </c>
      <c r="R65" s="413"/>
      <c r="S65" s="430"/>
      <c r="T65" s="430"/>
      <c r="U65" s="446"/>
      <c r="V65" s="262"/>
      <c r="W65" s="262"/>
    </row>
    <row r="66" spans="3:23" ht="18" customHeight="1" x14ac:dyDescent="0.15">
      <c r="C66" s="230"/>
      <c r="D66" s="242">
        <f>+D65+1</f>
        <v>47</v>
      </c>
      <c r="E66" s="995"/>
      <c r="F66" s="461">
        <f>+G66+J66</f>
        <v>0</v>
      </c>
      <c r="G66" s="461">
        <f>+IF(K66=2,(L66*M66*O66),(L66*M66*O66)-J66)</f>
        <v>0</v>
      </c>
      <c r="H66" s="273">
        <v>1</v>
      </c>
      <c r="I66" s="476">
        <f>+INT(G66*H66)</f>
        <v>0</v>
      </c>
      <c r="J66" s="485">
        <f>+IF(K66=1,INT((L66*M66*O66)-((L66*M66*O66)/1.1)),0)</f>
        <v>0</v>
      </c>
      <c r="K66" s="259"/>
      <c r="L66" s="324"/>
      <c r="M66" s="335"/>
      <c r="N66" s="345"/>
      <c r="O66" s="356"/>
      <c r="P66" s="368"/>
      <c r="Q66" s="498">
        <f>+IF(P66="○",I66,)</f>
        <v>0</v>
      </c>
      <c r="R66" s="413"/>
      <c r="S66" s="430"/>
      <c r="T66" s="430"/>
      <c r="U66" s="446"/>
      <c r="V66" s="262"/>
      <c r="W66" s="262"/>
    </row>
    <row r="67" spans="3:23" ht="18" customHeight="1" x14ac:dyDescent="0.15">
      <c r="C67" s="230"/>
      <c r="D67" s="242">
        <f>+D66+1</f>
        <v>48</v>
      </c>
      <c r="E67" s="995"/>
      <c r="F67" s="461">
        <f>+G67+J67</f>
        <v>0</v>
      </c>
      <c r="G67" s="461">
        <f>+IF(K67=2,(L67*M67*O67),(L67*M67*O67)-J67)</f>
        <v>0</v>
      </c>
      <c r="H67" s="273">
        <v>1</v>
      </c>
      <c r="I67" s="476">
        <f>+INT(G67*H67)</f>
        <v>0</v>
      </c>
      <c r="J67" s="485">
        <f>+IF(K67=1,INT((L67*M67*O67)-((L67*M67*O67)/1.1)),0)</f>
        <v>0</v>
      </c>
      <c r="K67" s="259"/>
      <c r="L67" s="324"/>
      <c r="M67" s="335"/>
      <c r="N67" s="345"/>
      <c r="O67" s="356"/>
      <c r="P67" s="368"/>
      <c r="Q67" s="498">
        <f>+IF(P67="○",I67,)</f>
        <v>0</v>
      </c>
      <c r="R67" s="413"/>
      <c r="S67" s="430"/>
      <c r="T67" s="430"/>
      <c r="U67" s="446"/>
      <c r="V67" s="262"/>
      <c r="W67" s="262"/>
    </row>
    <row r="68" spans="3:23" ht="18" customHeight="1" x14ac:dyDescent="0.15">
      <c r="C68" s="230"/>
      <c r="D68" s="242">
        <f>+D67+1</f>
        <v>49</v>
      </c>
      <c r="E68" s="996"/>
      <c r="F68" s="462">
        <f>+G68+J68</f>
        <v>0</v>
      </c>
      <c r="G68" s="462">
        <f>+IF(K68=2,(L68*M68*O68),(L68*M68*O68)-J68)</f>
        <v>0</v>
      </c>
      <c r="H68" s="274">
        <v>1</v>
      </c>
      <c r="I68" s="477">
        <f>+INT(G68*H68)</f>
        <v>0</v>
      </c>
      <c r="J68" s="486">
        <f>+IF(K68=1,INT((L68*M68*O68)-((L68*M68*O68)/1.1)),0)</f>
        <v>0</v>
      </c>
      <c r="K68" s="309"/>
      <c r="L68" s="321"/>
      <c r="M68" s="332"/>
      <c r="N68" s="342"/>
      <c r="O68" s="354"/>
      <c r="P68" s="365"/>
      <c r="Q68" s="495">
        <f>+IF(P68="○",I68,)</f>
        <v>0</v>
      </c>
      <c r="R68" s="414"/>
      <c r="S68" s="431"/>
      <c r="T68" s="431"/>
      <c r="U68" s="447"/>
      <c r="V68" s="262"/>
      <c r="W68" s="262"/>
    </row>
    <row r="69" spans="3:23" ht="18" customHeight="1" x14ac:dyDescent="0.15">
      <c r="C69" s="459"/>
      <c r="D69" s="1002" t="s">
        <v>221</v>
      </c>
      <c r="E69" s="1003"/>
      <c r="F69" s="463">
        <f>SUM(F64:F68)</f>
        <v>0</v>
      </c>
      <c r="G69" s="470">
        <f>SUM(G64:G68)</f>
        <v>0</v>
      </c>
      <c r="H69" s="277"/>
      <c r="I69" s="480">
        <f>SUM(I64:I68)</f>
        <v>0</v>
      </c>
      <c r="J69" s="470">
        <f>SUM(J64:J68)</f>
        <v>0</v>
      </c>
      <c r="K69" s="311"/>
      <c r="L69" s="325"/>
      <c r="M69" s="336"/>
      <c r="N69" s="346"/>
      <c r="O69" s="357"/>
      <c r="P69" s="372"/>
      <c r="Q69" s="395">
        <f>SUM(Q64:Q68)</f>
        <v>0</v>
      </c>
      <c r="R69" s="415"/>
      <c r="S69" s="432"/>
      <c r="T69" s="432"/>
      <c r="U69" s="448"/>
      <c r="V69" s="262"/>
      <c r="W69" s="262"/>
    </row>
    <row r="70" spans="3:23" ht="18" customHeight="1" x14ac:dyDescent="0.15">
      <c r="C70" s="235"/>
      <c r="D70" s="245">
        <f>+D68+1</f>
        <v>50</v>
      </c>
      <c r="E70" s="993" t="s">
        <v>156</v>
      </c>
      <c r="F70" s="465">
        <f>+G70+J70</f>
        <v>0</v>
      </c>
      <c r="G70" s="465">
        <f>+IF(K70=2,(L70*M70*O70),(L70*M70*O70)-J70)</f>
        <v>0</v>
      </c>
      <c r="H70" s="278">
        <v>1</v>
      </c>
      <c r="I70" s="481">
        <f>+INT(G70*H70)</f>
        <v>0</v>
      </c>
      <c r="J70" s="488">
        <f>+IF(K70=1,INT((L70*M70*O70)-((L70*M70*O70)/1.1)),0)</f>
        <v>0</v>
      </c>
      <c r="K70" s="312"/>
      <c r="L70" s="326"/>
      <c r="M70" s="337"/>
      <c r="N70" s="347"/>
      <c r="O70" s="358"/>
      <c r="P70" s="375"/>
      <c r="Q70" s="499">
        <f>+IF(P70="○",I70,)</f>
        <v>0</v>
      </c>
      <c r="R70" s="417"/>
      <c r="S70" s="434"/>
      <c r="T70" s="434"/>
      <c r="U70" s="450"/>
      <c r="V70" s="262"/>
      <c r="W70" s="262"/>
    </row>
    <row r="71" spans="3:23" ht="18" customHeight="1" x14ac:dyDescent="0.15">
      <c r="C71" s="230"/>
      <c r="D71" s="242">
        <f>+D70+1</f>
        <v>51</v>
      </c>
      <c r="E71" s="990"/>
      <c r="F71" s="461">
        <f>+G71+J71</f>
        <v>0</v>
      </c>
      <c r="G71" s="461">
        <f>+IF(K71=2,(L71*M71*O71),(L71*M71*O71)-J71)</f>
        <v>0</v>
      </c>
      <c r="H71" s="273">
        <v>1</v>
      </c>
      <c r="I71" s="476">
        <f>+INT(G71*H71)</f>
        <v>0</v>
      </c>
      <c r="J71" s="485">
        <f>+IF(K71=1,INT((L71*M71*O71)-((L71*M71*O71)/1.1)),0)</f>
        <v>0</v>
      </c>
      <c r="K71" s="259"/>
      <c r="L71" s="324"/>
      <c r="M71" s="335"/>
      <c r="N71" s="345"/>
      <c r="O71" s="356"/>
      <c r="P71" s="368"/>
      <c r="Q71" s="498">
        <f>+IF(P71="○",I71,)</f>
        <v>0</v>
      </c>
      <c r="R71" s="413"/>
      <c r="S71" s="430"/>
      <c r="T71" s="430"/>
      <c r="U71" s="446"/>
      <c r="V71" s="262"/>
      <c r="W71" s="262"/>
    </row>
    <row r="72" spans="3:23" ht="18" customHeight="1" x14ac:dyDescent="0.15">
      <c r="C72" s="230"/>
      <c r="D72" s="242">
        <f>+D71+1</f>
        <v>52</v>
      </c>
      <c r="E72" s="990"/>
      <c r="F72" s="461">
        <f>+G72+J72</f>
        <v>0</v>
      </c>
      <c r="G72" s="461">
        <f>+IF(K72=2,(L72*M72*O72),(L72*M72*O72)-J72)</f>
        <v>0</v>
      </c>
      <c r="H72" s="273">
        <v>1</v>
      </c>
      <c r="I72" s="476">
        <f>+INT(G72*H72)</f>
        <v>0</v>
      </c>
      <c r="J72" s="485">
        <f>+IF(K72=1,INT((L72*M72*O72)-((L72*M72*O72)/1.1)),0)</f>
        <v>0</v>
      </c>
      <c r="K72" s="259"/>
      <c r="L72" s="324"/>
      <c r="M72" s="335"/>
      <c r="N72" s="345"/>
      <c r="O72" s="356"/>
      <c r="P72" s="368"/>
      <c r="Q72" s="498">
        <f>+IF(P72="○",I72,)</f>
        <v>0</v>
      </c>
      <c r="R72" s="413"/>
      <c r="S72" s="430"/>
      <c r="T72" s="430"/>
      <c r="U72" s="446"/>
      <c r="V72" s="262"/>
      <c r="W72" s="262"/>
    </row>
    <row r="73" spans="3:23" ht="18" customHeight="1" x14ac:dyDescent="0.15">
      <c r="C73" s="230"/>
      <c r="D73" s="242">
        <f>+D72+1</f>
        <v>53</v>
      </c>
      <c r="E73" s="990"/>
      <c r="F73" s="462">
        <f>+G73+J73</f>
        <v>0</v>
      </c>
      <c r="G73" s="462">
        <f>+IF(K73=2,(L73*M73*O73),(L73*M73*O73)-J73)</f>
        <v>0</v>
      </c>
      <c r="H73" s="274">
        <v>1</v>
      </c>
      <c r="I73" s="477">
        <f>+INT(G73*H73)</f>
        <v>0</v>
      </c>
      <c r="J73" s="486">
        <f>+IF(K73=1,INT((L73*M73*O73)-((L73*M73*O73)/1.1)),0)</f>
        <v>0</v>
      </c>
      <c r="K73" s="309"/>
      <c r="L73" s="321"/>
      <c r="M73" s="332"/>
      <c r="N73" s="342"/>
      <c r="O73" s="354"/>
      <c r="P73" s="365"/>
      <c r="Q73" s="495">
        <f>+IF(P73="○",I73,)</f>
        <v>0</v>
      </c>
      <c r="R73" s="414"/>
      <c r="S73" s="431"/>
      <c r="T73" s="431"/>
      <c r="U73" s="447"/>
      <c r="V73" s="262"/>
      <c r="W73" s="262"/>
    </row>
    <row r="74" spans="3:23" ht="18" customHeight="1" x14ac:dyDescent="0.15">
      <c r="C74" s="458"/>
      <c r="D74" s="1000" t="s">
        <v>221</v>
      </c>
      <c r="E74" s="1001"/>
      <c r="F74" s="463">
        <f>SUM(F70:F73)</f>
        <v>0</v>
      </c>
      <c r="G74" s="469">
        <f>SUM(G70:G73)</f>
        <v>0</v>
      </c>
      <c r="H74" s="275"/>
      <c r="I74" s="478">
        <f>SUM(I70:I73)</f>
        <v>0</v>
      </c>
      <c r="J74" s="469">
        <f>SUM(J70:J73)</f>
        <v>0</v>
      </c>
      <c r="K74" s="297"/>
      <c r="L74" s="322"/>
      <c r="M74" s="333"/>
      <c r="N74" s="343"/>
      <c r="O74" s="283"/>
      <c r="P74" s="164"/>
      <c r="Q74" s="393">
        <f>SUM(Q70:Q73)</f>
        <v>0</v>
      </c>
      <c r="R74" s="409"/>
      <c r="S74" s="426"/>
      <c r="T74" s="426"/>
      <c r="U74" s="442"/>
      <c r="V74" s="262"/>
      <c r="W74" s="262"/>
    </row>
    <row r="75" spans="3:23" ht="18" customHeight="1" x14ac:dyDescent="0.15">
      <c r="C75" s="230"/>
      <c r="D75" s="242">
        <f>+D73+1</f>
        <v>54</v>
      </c>
      <c r="E75" s="994" t="s">
        <v>229</v>
      </c>
      <c r="F75" s="464">
        <f>+G75+J75</f>
        <v>0</v>
      </c>
      <c r="G75" s="461">
        <f>+IF(K75=2,(L75*M75*O75),(L75*M75*O75)-J75)</f>
        <v>0</v>
      </c>
      <c r="H75" s="273">
        <v>1</v>
      </c>
      <c r="I75" s="476">
        <f>+INT(G75*H75)</f>
        <v>0</v>
      </c>
      <c r="J75" s="485">
        <f>+IF(K75=1,INT((L75*M75*O75)-((L75*M75*O75)/1.1)),0)</f>
        <v>0</v>
      </c>
      <c r="K75" s="259"/>
      <c r="L75" s="324"/>
      <c r="M75" s="335"/>
      <c r="N75" s="345"/>
      <c r="O75" s="356"/>
      <c r="P75" s="366"/>
      <c r="Q75" s="496">
        <f>+IF(P75="○",I75,)</f>
        <v>0</v>
      </c>
      <c r="R75" s="413"/>
      <c r="S75" s="430"/>
      <c r="T75" s="430"/>
      <c r="U75" s="446"/>
      <c r="V75" s="262"/>
      <c r="W75" s="262"/>
    </row>
    <row r="76" spans="3:23" ht="18" customHeight="1" x14ac:dyDescent="0.15">
      <c r="C76" s="230"/>
      <c r="D76" s="242">
        <f>+D75+1</f>
        <v>55</v>
      </c>
      <c r="E76" s="995"/>
      <c r="F76" s="461">
        <f>+G76+J76</f>
        <v>0</v>
      </c>
      <c r="G76" s="461">
        <f>+IF(K76=2,(L76*M76*O76),(L76*M76*O76)-J76)</f>
        <v>0</v>
      </c>
      <c r="H76" s="273">
        <v>1</v>
      </c>
      <c r="I76" s="476">
        <f>+INT(G76*H76)</f>
        <v>0</v>
      </c>
      <c r="J76" s="485">
        <f>+IF(K76=1,INT((L76*M76*O76)-((L76*M76*O76)/1.1)),0)</f>
        <v>0</v>
      </c>
      <c r="K76" s="259"/>
      <c r="L76" s="324"/>
      <c r="M76" s="335"/>
      <c r="N76" s="345"/>
      <c r="O76" s="356"/>
      <c r="P76" s="368"/>
      <c r="Q76" s="498">
        <f>+IF(P76="○",I76,)</f>
        <v>0</v>
      </c>
      <c r="R76" s="413"/>
      <c r="S76" s="430"/>
      <c r="T76" s="430"/>
      <c r="U76" s="446"/>
      <c r="V76" s="262"/>
      <c r="W76" s="262"/>
    </row>
    <row r="77" spans="3:23" ht="18" customHeight="1" x14ac:dyDescent="0.15">
      <c r="C77" s="230"/>
      <c r="D77" s="242">
        <f>+D76+1</f>
        <v>56</v>
      </c>
      <c r="E77" s="997"/>
      <c r="F77" s="462">
        <f>+G77+J77</f>
        <v>0</v>
      </c>
      <c r="G77" s="461">
        <f>+IF(K77=2,(L77*M77*O77),(L77*M77*O77)-J77)</f>
        <v>0</v>
      </c>
      <c r="H77" s="273">
        <v>1</v>
      </c>
      <c r="I77" s="476">
        <f>+INT(G77*H77)</f>
        <v>0</v>
      </c>
      <c r="J77" s="485">
        <f>+IF(K77=1,INT((L77*M77*O77)-((L77*M77*O77)/1.1)),0)</f>
        <v>0</v>
      </c>
      <c r="K77" s="259"/>
      <c r="L77" s="324"/>
      <c r="M77" s="335"/>
      <c r="N77" s="345"/>
      <c r="O77" s="356"/>
      <c r="P77" s="365"/>
      <c r="Q77" s="495">
        <f>+IF(P77="○",I77,)</f>
        <v>0</v>
      </c>
      <c r="R77" s="413"/>
      <c r="S77" s="430"/>
      <c r="T77" s="430"/>
      <c r="U77" s="446"/>
      <c r="V77" s="262"/>
      <c r="W77" s="262"/>
    </row>
    <row r="78" spans="3:23" ht="18" customHeight="1" x14ac:dyDescent="0.15">
      <c r="C78" s="458"/>
      <c r="D78" s="1000" t="s">
        <v>221</v>
      </c>
      <c r="E78" s="1001"/>
      <c r="F78" s="463">
        <f>SUM(F75:F77)</f>
        <v>0</v>
      </c>
      <c r="G78" s="469">
        <f>SUM(G75:G77)</f>
        <v>0</v>
      </c>
      <c r="H78" s="275"/>
      <c r="I78" s="478">
        <f>SUM(I75:I77)</f>
        <v>0</v>
      </c>
      <c r="J78" s="469">
        <f>SUM(J75:J77)</f>
        <v>0</v>
      </c>
      <c r="K78" s="297"/>
      <c r="L78" s="322"/>
      <c r="M78" s="333"/>
      <c r="N78" s="343"/>
      <c r="O78" s="283"/>
      <c r="P78" s="164"/>
      <c r="Q78" s="393">
        <f>SUM(Q75:Q77)</f>
        <v>0</v>
      </c>
      <c r="R78" s="412"/>
      <c r="S78" s="429"/>
      <c r="T78" s="429"/>
      <c r="U78" s="445"/>
      <c r="V78" s="262"/>
      <c r="W78" s="262"/>
    </row>
    <row r="79" spans="3:23" ht="18" customHeight="1" x14ac:dyDescent="0.15">
      <c r="C79" s="230"/>
      <c r="D79" s="242">
        <f>+D77+1</f>
        <v>57</v>
      </c>
      <c r="E79" s="989" t="s">
        <v>231</v>
      </c>
      <c r="F79" s="464">
        <f>+G79+J79</f>
        <v>0</v>
      </c>
      <c r="G79" s="461">
        <f>+IF(K79=2,(L79*M79*O79),(L79*M79*O79)-J79)</f>
        <v>0</v>
      </c>
      <c r="H79" s="273">
        <v>1</v>
      </c>
      <c r="I79" s="476">
        <f>+INT(G79*H79)</f>
        <v>0</v>
      </c>
      <c r="J79" s="485">
        <f>+IF(K79=1,INT((L79*M79*O79)-((L79*M79*O79)/1.1)),0)</f>
        <v>0</v>
      </c>
      <c r="K79" s="259"/>
      <c r="L79" s="324"/>
      <c r="M79" s="335"/>
      <c r="N79" s="345"/>
      <c r="O79" s="356"/>
      <c r="P79" s="376"/>
      <c r="Q79" s="500">
        <f>+IF(P79="○",I79,)</f>
        <v>0</v>
      </c>
      <c r="R79" s="418"/>
      <c r="S79" s="435"/>
      <c r="T79" s="435"/>
      <c r="U79" s="451"/>
      <c r="V79" s="262"/>
      <c r="W79" s="262"/>
    </row>
    <row r="80" spans="3:23" ht="18" customHeight="1" x14ac:dyDescent="0.15">
      <c r="C80" s="230"/>
      <c r="D80" s="242">
        <f>+D79+1</f>
        <v>58</v>
      </c>
      <c r="E80" s="990"/>
      <c r="F80" s="464">
        <f>+G80+J80</f>
        <v>0</v>
      </c>
      <c r="G80" s="461">
        <f>+IF(K80=2,(L80*M80*O80),(L80*M80*O80)-J80)</f>
        <v>0</v>
      </c>
      <c r="H80" s="273">
        <v>1</v>
      </c>
      <c r="I80" s="476">
        <f>+INT(G80*H80)</f>
        <v>0</v>
      </c>
      <c r="J80" s="485">
        <f>+IF(K80=1,INT((L80*M80*O80)-((L80*M80*O80)/1.1)),0)</f>
        <v>0</v>
      </c>
      <c r="K80" s="259"/>
      <c r="L80" s="324"/>
      <c r="M80" s="335"/>
      <c r="N80" s="345"/>
      <c r="O80" s="356"/>
      <c r="P80" s="377"/>
      <c r="Q80" s="394">
        <f>+IF(P80="○",I80,)</f>
        <v>0</v>
      </c>
      <c r="R80" s="419"/>
      <c r="S80" s="436"/>
      <c r="T80" s="436"/>
      <c r="U80" s="452"/>
      <c r="V80" s="262"/>
      <c r="W80" s="262"/>
    </row>
    <row r="81" spans="3:23" ht="18" customHeight="1" x14ac:dyDescent="0.15">
      <c r="C81" s="230"/>
      <c r="D81" s="242">
        <f>+D80+1</f>
        <v>59</v>
      </c>
      <c r="E81" s="990"/>
      <c r="F81" s="461">
        <f>+G81+J81</f>
        <v>0</v>
      </c>
      <c r="G81" s="461">
        <f>+IF(K81=2,(L81*M81*O81),(L81*M81*O81)-J81)</f>
        <v>0</v>
      </c>
      <c r="H81" s="273">
        <v>1</v>
      </c>
      <c r="I81" s="476">
        <f>+INT(G81*H81)</f>
        <v>0</v>
      </c>
      <c r="J81" s="485">
        <f>+IF(K81=1,INT((L81*M81*O81)-((L81*M81*O81)/1.1)),0)</f>
        <v>0</v>
      </c>
      <c r="K81" s="259"/>
      <c r="L81" s="324"/>
      <c r="M81" s="335"/>
      <c r="N81" s="345"/>
      <c r="O81" s="356"/>
      <c r="P81" s="377"/>
      <c r="Q81" s="394">
        <f>+IF(P81="○",I81,)</f>
        <v>0</v>
      </c>
      <c r="R81" s="413"/>
      <c r="S81" s="430"/>
      <c r="T81" s="430"/>
      <c r="U81" s="446"/>
      <c r="V81" s="262"/>
      <c r="W81" s="262"/>
    </row>
    <row r="82" spans="3:23" ht="18" customHeight="1" x14ac:dyDescent="0.15">
      <c r="C82" s="230"/>
      <c r="D82" s="246">
        <f>+D81+1</f>
        <v>60</v>
      </c>
      <c r="E82" s="998"/>
      <c r="F82" s="462">
        <f>+G82+J82</f>
        <v>0</v>
      </c>
      <c r="G82" s="461">
        <f>+IF(K82=2,(L82*M82*O82),(L82*M82*O82)-J82)</f>
        <v>0</v>
      </c>
      <c r="H82" s="273">
        <v>1</v>
      </c>
      <c r="I82" s="476">
        <f>+INT(G82*H82)</f>
        <v>0</v>
      </c>
      <c r="J82" s="485">
        <f>+IF(K82=1,INT((L82*M82*O82)-((L82*M82*O82)/1.1)),0)</f>
        <v>0</v>
      </c>
      <c r="K82" s="259"/>
      <c r="L82" s="324"/>
      <c r="M82" s="335"/>
      <c r="N82" s="345"/>
      <c r="O82" s="356"/>
      <c r="P82" s="378"/>
      <c r="Q82" s="501">
        <f>+IF(P82="○",I82,)</f>
        <v>0</v>
      </c>
      <c r="R82" s="413"/>
      <c r="S82" s="430"/>
      <c r="T82" s="430"/>
      <c r="U82" s="446"/>
      <c r="V82" s="262"/>
      <c r="W82" s="262"/>
    </row>
    <row r="83" spans="3:23" ht="18" customHeight="1" x14ac:dyDescent="0.15">
      <c r="C83" s="458"/>
      <c r="D83" s="1000" t="s">
        <v>221</v>
      </c>
      <c r="E83" s="1001"/>
      <c r="F83" s="463">
        <f>SUM(F79:F82)</f>
        <v>0</v>
      </c>
      <c r="G83" s="469">
        <f>SUM(G79:G82)</f>
        <v>0</v>
      </c>
      <c r="H83" s="275"/>
      <c r="I83" s="478">
        <f>SUM(I79:I82)</f>
        <v>0</v>
      </c>
      <c r="J83" s="469">
        <f>SUM(J79:J82)</f>
        <v>0</v>
      </c>
      <c r="K83" s="297"/>
      <c r="L83" s="322"/>
      <c r="M83" s="333"/>
      <c r="N83" s="343"/>
      <c r="O83" s="283"/>
      <c r="P83" s="164"/>
      <c r="Q83" s="393">
        <f>SUM(Q79:Q82)</f>
        <v>0</v>
      </c>
      <c r="R83" s="412"/>
      <c r="S83" s="429"/>
      <c r="T83" s="429"/>
      <c r="U83" s="445"/>
      <c r="V83" s="262"/>
      <c r="W83" s="262"/>
    </row>
    <row r="84" spans="3:23" ht="18" customHeight="1" x14ac:dyDescent="0.15">
      <c r="C84" s="230"/>
      <c r="D84" s="242">
        <f>+D82+1</f>
        <v>61</v>
      </c>
      <c r="E84" s="989" t="s">
        <v>211</v>
      </c>
      <c r="F84" s="464">
        <f>+G84+J84</f>
        <v>0</v>
      </c>
      <c r="G84" s="461">
        <f>+IF(K84=2,(L84*M84*O84),(L84*M84*O84)-J84)</f>
        <v>0</v>
      </c>
      <c r="H84" s="273">
        <v>1</v>
      </c>
      <c r="I84" s="476">
        <f>+INT(G84*H84)</f>
        <v>0</v>
      </c>
      <c r="J84" s="485">
        <f>+IF(K84=1,INT((L84*M84*O84)-((L84*M84*O84)/1.1)),0)</f>
        <v>0</v>
      </c>
      <c r="K84" s="259"/>
      <c r="L84" s="324"/>
      <c r="M84" s="335"/>
      <c r="N84" s="345"/>
      <c r="O84" s="356"/>
      <c r="P84" s="366"/>
      <c r="Q84" s="496">
        <f>+IF(P84="○",I84,)</f>
        <v>0</v>
      </c>
      <c r="R84" s="413"/>
      <c r="S84" s="430"/>
      <c r="T84" s="430"/>
      <c r="U84" s="446"/>
      <c r="V84" s="262"/>
      <c r="W84" s="262"/>
    </row>
    <row r="85" spans="3:23" ht="18" customHeight="1" x14ac:dyDescent="0.15">
      <c r="C85" s="230"/>
      <c r="D85" s="242">
        <f>+D84+1</f>
        <v>62</v>
      </c>
      <c r="E85" s="990"/>
      <c r="F85" s="461">
        <f>+G85+J85</f>
        <v>0</v>
      </c>
      <c r="G85" s="461">
        <f>+IF(K85=2,(L85*M85*O85),(L85*M85*O85)-J85)</f>
        <v>0</v>
      </c>
      <c r="H85" s="273">
        <v>1</v>
      </c>
      <c r="I85" s="476">
        <f>+INT(G85*H85)</f>
        <v>0</v>
      </c>
      <c r="J85" s="485">
        <f>+IF(K85=1,INT((L85*M85*O85)-((L85*M85*O85)/1.1)),0)</f>
        <v>0</v>
      </c>
      <c r="K85" s="259"/>
      <c r="L85" s="324"/>
      <c r="M85" s="335"/>
      <c r="N85" s="345"/>
      <c r="O85" s="356"/>
      <c r="P85" s="368"/>
      <c r="Q85" s="498">
        <f>+IF(P85="○",I85,)</f>
        <v>0</v>
      </c>
      <c r="R85" s="413"/>
      <c r="S85" s="430"/>
      <c r="T85" s="430"/>
      <c r="U85" s="446"/>
      <c r="V85" s="262"/>
      <c r="W85" s="262"/>
    </row>
    <row r="86" spans="3:23" ht="18" customHeight="1" x14ac:dyDescent="0.15">
      <c r="C86" s="230"/>
      <c r="D86" s="242">
        <f>+D85+1</f>
        <v>63</v>
      </c>
      <c r="E86" s="999"/>
      <c r="F86" s="462">
        <f>+G86+J86</f>
        <v>0</v>
      </c>
      <c r="G86" s="461">
        <f>+IF(K86=2,(L86*M86*O86),(L86*M86*O86)-J86)</f>
        <v>0</v>
      </c>
      <c r="H86" s="273">
        <v>1</v>
      </c>
      <c r="I86" s="476">
        <f>+INT(G86*H86)</f>
        <v>0</v>
      </c>
      <c r="J86" s="485">
        <f>+IF(K86=1,INT((L86*M86*O86)-((L86*M86*O86)/1.1)),0)</f>
        <v>0</v>
      </c>
      <c r="K86" s="259"/>
      <c r="L86" s="324"/>
      <c r="M86" s="335"/>
      <c r="N86" s="345"/>
      <c r="O86" s="356"/>
      <c r="P86" s="365"/>
      <c r="Q86" s="495">
        <f>+IF(P86="○",I86,)</f>
        <v>0</v>
      </c>
      <c r="R86" s="413"/>
      <c r="S86" s="430"/>
      <c r="T86" s="430"/>
      <c r="U86" s="446"/>
      <c r="V86" s="262"/>
      <c r="W86" s="262"/>
    </row>
    <row r="87" spans="3:23" ht="18" customHeight="1" x14ac:dyDescent="0.15">
      <c r="C87" s="458"/>
      <c r="D87" s="1000" t="s">
        <v>221</v>
      </c>
      <c r="E87" s="1001"/>
      <c r="F87" s="463">
        <f>SUM(F84:F86)</f>
        <v>0</v>
      </c>
      <c r="G87" s="471">
        <f>SUM(G84:G86)</f>
        <v>0</v>
      </c>
      <c r="H87" s="275"/>
      <c r="I87" s="478">
        <f>SUM(I84:I86)</f>
        <v>0</v>
      </c>
      <c r="J87" s="469">
        <f>SUM(J84:J86)</f>
        <v>0</v>
      </c>
      <c r="K87" s="297"/>
      <c r="L87" s="322"/>
      <c r="M87" s="333"/>
      <c r="N87" s="343"/>
      <c r="O87" s="283"/>
      <c r="P87" s="164"/>
      <c r="Q87" s="393">
        <f>SUM(Q84:Q86)</f>
        <v>0</v>
      </c>
      <c r="R87" s="412"/>
      <c r="S87" s="429"/>
      <c r="T87" s="429"/>
      <c r="U87" s="445"/>
      <c r="V87" s="262"/>
      <c r="W87" s="262"/>
    </row>
    <row r="88" spans="3:23" ht="18" customHeight="1" x14ac:dyDescent="0.15">
      <c r="C88" s="230"/>
      <c r="D88" s="242">
        <f>+D86+1</f>
        <v>64</v>
      </c>
      <c r="E88" s="989" t="s">
        <v>212</v>
      </c>
      <c r="F88" s="464">
        <f>+G88+J88</f>
        <v>0</v>
      </c>
      <c r="G88" s="464">
        <f>+IF(K88=2,(L88*M88*O88),(L88*M88*O88)-J88)</f>
        <v>0</v>
      </c>
      <c r="H88" s="276">
        <v>1</v>
      </c>
      <c r="I88" s="479">
        <f>+INT(G88*H88)</f>
        <v>0</v>
      </c>
      <c r="J88" s="487">
        <f>+IF(K88=1,INT((L88*M88*O88)-((L88*M88*O88)/1.1)),0)</f>
        <v>0</v>
      </c>
      <c r="K88" s="310"/>
      <c r="L88" s="323"/>
      <c r="M88" s="334"/>
      <c r="N88" s="344"/>
      <c r="O88" s="355"/>
      <c r="P88" s="366"/>
      <c r="Q88" s="496">
        <f>+IF(P88="○",I88,)</f>
        <v>0</v>
      </c>
      <c r="R88" s="411"/>
      <c r="S88" s="428"/>
      <c r="T88" s="428"/>
      <c r="U88" s="444"/>
      <c r="V88" s="262"/>
      <c r="W88" s="262"/>
    </row>
    <row r="89" spans="3:23" ht="18" customHeight="1" x14ac:dyDescent="0.15">
      <c r="C89" s="230"/>
      <c r="D89" s="242">
        <f>+D88+1</f>
        <v>65</v>
      </c>
      <c r="E89" s="990"/>
      <c r="F89" s="461">
        <f>+G89+J89</f>
        <v>0</v>
      </c>
      <c r="G89" s="461">
        <f>+IF(K89=2,(L89*M89*O89),(L89*M89*O89)-J89)</f>
        <v>0</v>
      </c>
      <c r="H89" s="273">
        <v>1</v>
      </c>
      <c r="I89" s="476">
        <f>+INT(G89*H89)</f>
        <v>0</v>
      </c>
      <c r="J89" s="485">
        <f>+IF(K89=1,INT((L89*M89*O89)-((L89*M89*O89)/1.1)),0)</f>
        <v>0</v>
      </c>
      <c r="K89" s="259"/>
      <c r="L89" s="324"/>
      <c r="M89" s="335"/>
      <c r="N89" s="345"/>
      <c r="O89" s="356"/>
      <c r="P89" s="368"/>
      <c r="Q89" s="498">
        <f>+IF(P89="○",I89,)</f>
        <v>0</v>
      </c>
      <c r="R89" s="413"/>
      <c r="S89" s="430"/>
      <c r="T89" s="430"/>
      <c r="U89" s="446"/>
      <c r="V89" s="262"/>
      <c r="W89" s="262"/>
    </row>
    <row r="90" spans="3:23" ht="18" customHeight="1" x14ac:dyDescent="0.15">
      <c r="C90" s="230"/>
      <c r="D90" s="242">
        <f>+D89+1</f>
        <v>66</v>
      </c>
      <c r="E90" s="998"/>
      <c r="F90" s="462">
        <f>+G90+J90</f>
        <v>0</v>
      </c>
      <c r="G90" s="461">
        <f>+IF(K90=2,(L90*M90*O90),(L90*M90*O90)-J90)</f>
        <v>0</v>
      </c>
      <c r="H90" s="273">
        <v>1</v>
      </c>
      <c r="I90" s="476">
        <f>+INT(G90*H90)</f>
        <v>0</v>
      </c>
      <c r="J90" s="485">
        <f>+IF(K90=1,INT((L90*M90*O90)-((L90*M90*O90)/1.1)),0)</f>
        <v>0</v>
      </c>
      <c r="K90" s="259"/>
      <c r="L90" s="324"/>
      <c r="M90" s="335"/>
      <c r="N90" s="345"/>
      <c r="O90" s="356"/>
      <c r="P90" s="365"/>
      <c r="Q90" s="495">
        <f>+IF(P90="○",I90,)</f>
        <v>0</v>
      </c>
      <c r="R90" s="413"/>
      <c r="S90" s="430"/>
      <c r="T90" s="430"/>
      <c r="U90" s="446"/>
      <c r="V90" s="262"/>
      <c r="W90" s="262"/>
    </row>
    <row r="91" spans="3:23" ht="18" customHeight="1" x14ac:dyDescent="0.15">
      <c r="C91" s="458"/>
      <c r="D91" s="1000" t="s">
        <v>221</v>
      </c>
      <c r="E91" s="1001"/>
      <c r="F91" s="463">
        <f>SUM(F88:F90)</f>
        <v>0</v>
      </c>
      <c r="G91" s="471">
        <f>SUM(G88:G90)</f>
        <v>0</v>
      </c>
      <c r="H91" s="275"/>
      <c r="I91" s="478">
        <f>SUM(I88:I90)</f>
        <v>0</v>
      </c>
      <c r="J91" s="469">
        <f>SUM(J88:J90)</f>
        <v>0</v>
      </c>
      <c r="K91" s="297"/>
      <c r="L91" s="322"/>
      <c r="M91" s="333"/>
      <c r="N91" s="343"/>
      <c r="O91" s="283"/>
      <c r="P91" s="164"/>
      <c r="Q91" s="393">
        <f>SUM(Q88:Q90)</f>
        <v>0</v>
      </c>
      <c r="R91" s="412"/>
      <c r="S91" s="429"/>
      <c r="T91" s="429"/>
      <c r="U91" s="445"/>
      <c r="V91" s="262"/>
      <c r="W91" s="262"/>
    </row>
    <row r="92" spans="3:23" ht="18" customHeight="1" x14ac:dyDescent="0.15">
      <c r="C92" s="230"/>
      <c r="D92" s="242">
        <f>+D90+1</f>
        <v>67</v>
      </c>
      <c r="E92" s="989" t="s">
        <v>213</v>
      </c>
      <c r="F92" s="464">
        <f>+G92+J92</f>
        <v>0</v>
      </c>
      <c r="G92" s="464">
        <f>+IF(K92=2,(L92*M92*O92),(L92*M92*O92)-J92)</f>
        <v>0</v>
      </c>
      <c r="H92" s="276">
        <v>1</v>
      </c>
      <c r="I92" s="479">
        <f>+INT(G92*H92)</f>
        <v>0</v>
      </c>
      <c r="J92" s="487">
        <f>+IF(K92=1,INT((L92*M92*O92)-((L92*M92*O92)/1.1)),0)</f>
        <v>0</v>
      </c>
      <c r="K92" s="310"/>
      <c r="L92" s="323"/>
      <c r="M92" s="334"/>
      <c r="N92" s="344"/>
      <c r="O92" s="355"/>
      <c r="P92" s="366"/>
      <c r="Q92" s="496">
        <f>+IF(P92="○",I92,)</f>
        <v>0</v>
      </c>
      <c r="R92" s="411"/>
      <c r="S92" s="428"/>
      <c r="T92" s="428"/>
      <c r="U92" s="444"/>
      <c r="V92" s="262"/>
      <c r="W92" s="262"/>
    </row>
    <row r="93" spans="3:23" ht="18" customHeight="1" x14ac:dyDescent="0.15">
      <c r="C93" s="230"/>
      <c r="D93" s="242">
        <f>+D92+1</f>
        <v>68</v>
      </c>
      <c r="E93" s="990"/>
      <c r="F93" s="461">
        <f>+G93+J93</f>
        <v>0</v>
      </c>
      <c r="G93" s="461">
        <f>+IF(K93=2,(L93*M93*O93),(L93*M93*O93)-J93)</f>
        <v>0</v>
      </c>
      <c r="H93" s="273">
        <v>1</v>
      </c>
      <c r="I93" s="476">
        <f>+INT(G93*H93)</f>
        <v>0</v>
      </c>
      <c r="J93" s="485">
        <f>+IF(K93=1,INT((L93*M93*O93)-((L93*M93*O93)/1.1)),0)</f>
        <v>0</v>
      </c>
      <c r="K93" s="259"/>
      <c r="L93" s="324"/>
      <c r="M93" s="335"/>
      <c r="N93" s="345"/>
      <c r="O93" s="356"/>
      <c r="P93" s="368"/>
      <c r="Q93" s="498">
        <f>+IF(P93="○",I93,)</f>
        <v>0</v>
      </c>
      <c r="R93" s="413"/>
      <c r="S93" s="430"/>
      <c r="T93" s="430"/>
      <c r="U93" s="446"/>
      <c r="V93" s="262"/>
      <c r="W93" s="262"/>
    </row>
    <row r="94" spans="3:23" ht="18" customHeight="1" x14ac:dyDescent="0.15">
      <c r="C94" s="230"/>
      <c r="D94" s="242">
        <f>+D93+1</f>
        <v>69</v>
      </c>
      <c r="E94" s="999"/>
      <c r="F94" s="462">
        <f>+G94+J94</f>
        <v>0</v>
      </c>
      <c r="G94" s="461">
        <f>+IF(K94=2,(L94*M94*O94),(L94*M94*O94)-J94)</f>
        <v>0</v>
      </c>
      <c r="H94" s="273">
        <v>1</v>
      </c>
      <c r="I94" s="476">
        <f>+INT(G94*H94)</f>
        <v>0</v>
      </c>
      <c r="J94" s="485">
        <f>+IF(K94=1,INT((L94*M94*O94)-((L94*M94*O94)/1.1)),0)</f>
        <v>0</v>
      </c>
      <c r="K94" s="259"/>
      <c r="L94" s="324"/>
      <c r="M94" s="335"/>
      <c r="N94" s="345"/>
      <c r="O94" s="356"/>
      <c r="P94" s="365"/>
      <c r="Q94" s="495">
        <f>+IF(P94="○",I94,)</f>
        <v>0</v>
      </c>
      <c r="R94" s="413"/>
      <c r="S94" s="430"/>
      <c r="T94" s="430"/>
      <c r="U94" s="446"/>
      <c r="V94" s="262"/>
      <c r="W94" s="262"/>
    </row>
    <row r="95" spans="3:23" ht="18" customHeight="1" x14ac:dyDescent="0.15">
      <c r="C95" s="1004" t="s">
        <v>106</v>
      </c>
      <c r="D95" s="1000"/>
      <c r="E95" s="1001"/>
      <c r="F95" s="463">
        <f>SUM(F92:F94)</f>
        <v>0</v>
      </c>
      <c r="G95" s="470">
        <f>SUM(G92:G94)</f>
        <v>0</v>
      </c>
      <c r="H95" s="277"/>
      <c r="I95" s="480">
        <f>SUM(I92:I94)</f>
        <v>0</v>
      </c>
      <c r="J95" s="470">
        <f>SUM(J92:J94)</f>
        <v>0</v>
      </c>
      <c r="K95" s="311"/>
      <c r="L95" s="325"/>
      <c r="M95" s="336"/>
      <c r="N95" s="346"/>
      <c r="O95" s="357"/>
      <c r="P95" s="372"/>
      <c r="Q95" s="395">
        <f>SUM(Q92:Q94)</f>
        <v>0</v>
      </c>
      <c r="R95" s="420"/>
      <c r="S95" s="437"/>
      <c r="T95" s="437"/>
      <c r="U95" s="453"/>
      <c r="V95" s="262"/>
      <c r="W95" s="262"/>
    </row>
    <row r="96" spans="3:23" ht="18" customHeight="1" x14ac:dyDescent="0.15">
      <c r="C96" s="959" t="s">
        <v>24</v>
      </c>
      <c r="D96" s="960"/>
      <c r="E96" s="961"/>
      <c r="F96" s="466">
        <f>SUM(F95,F91,F87,F83,F78,F74,F69,F63,F54,F50,F46,F42,F36,F26,F22,F14)</f>
        <v>0</v>
      </c>
      <c r="G96" s="466">
        <f>SUM(G95,G91,G87,G83,G78,G74,G69,G63,G54,G50,G46,G42,G36,G26,G22,G14)</f>
        <v>0</v>
      </c>
      <c r="H96" s="472"/>
      <c r="I96" s="482">
        <f>SUM(I95,I91,I87,I83,I78,I74,I69,I63,I54,I50,I46,I42,I36,I26,I22,I14)-I98</f>
        <v>0</v>
      </c>
      <c r="J96" s="489">
        <f>SUM(J95,J91,J87,J83,J78,J74,J69,J63,J54,J50,J46,J42,J36,J26,J22,J14)</f>
        <v>0</v>
      </c>
      <c r="K96" s="313"/>
      <c r="L96" s="327"/>
      <c r="M96" s="338"/>
      <c r="N96" s="348"/>
      <c r="O96" s="359"/>
      <c r="P96" s="379"/>
      <c r="Q96" s="402">
        <f>SUM(Q95,Q91,Q87,Q83,Q78,Q74,Q69,Q63,Q54,Q50,Q46,Q42,Q36,Q26,Q22,Q14)</f>
        <v>0</v>
      </c>
      <c r="R96" s="962"/>
      <c r="S96" s="963"/>
      <c r="T96" s="963"/>
      <c r="U96" s="964"/>
      <c r="V96" s="262"/>
      <c r="W96" s="262"/>
    </row>
    <row r="97" spans="3:23" ht="18" customHeight="1" x14ac:dyDescent="0.15">
      <c r="C97" s="965" t="s">
        <v>31</v>
      </c>
      <c r="D97" s="966"/>
      <c r="E97" s="967"/>
      <c r="F97" s="461">
        <f>+G97</f>
        <v>0</v>
      </c>
      <c r="G97" s="461">
        <f>+IF(G106&lt;=500000,G106,500000)</f>
        <v>0</v>
      </c>
      <c r="H97" s="473"/>
      <c r="I97" s="477"/>
      <c r="J97" s="490">
        <v>0</v>
      </c>
      <c r="K97" s="314"/>
      <c r="L97" s="321"/>
      <c r="M97" s="332"/>
      <c r="N97" s="342"/>
      <c r="O97" s="354"/>
      <c r="P97" s="370"/>
      <c r="Q97" s="403">
        <f>+IF(R106&lt;=ROUNDDOWN((G106*0.3),-3),R106,333000)</f>
        <v>0</v>
      </c>
      <c r="R97" s="414"/>
      <c r="S97" s="431"/>
      <c r="T97" s="431"/>
      <c r="U97" s="447"/>
      <c r="V97" s="262"/>
      <c r="W97" s="262"/>
    </row>
    <row r="98" spans="3:23" ht="18" customHeight="1" x14ac:dyDescent="0.15">
      <c r="C98" s="965" t="s">
        <v>18</v>
      </c>
      <c r="D98" s="966"/>
      <c r="E98" s="967"/>
      <c r="F98" s="467"/>
      <c r="G98" s="461">
        <f>+IF(K98=2,(F98),(F98-J98))</f>
        <v>0</v>
      </c>
      <c r="H98" s="473"/>
      <c r="I98" s="477">
        <f>+G98</f>
        <v>0</v>
      </c>
      <c r="J98" s="486">
        <f>+IF(K98=1,INT(F98-(F98/1.1)),F98)</f>
        <v>0</v>
      </c>
      <c r="K98" s="461">
        <v>1</v>
      </c>
      <c r="L98" s="321"/>
      <c r="M98" s="332"/>
      <c r="N98" s="349"/>
      <c r="O98" s="354"/>
      <c r="P98" s="370"/>
      <c r="Q98" s="403"/>
      <c r="R98" s="414"/>
      <c r="S98" s="431"/>
      <c r="T98" s="431"/>
      <c r="U98" s="447"/>
      <c r="V98" s="262"/>
      <c r="W98" s="262"/>
    </row>
    <row r="99" spans="3:23" ht="18" customHeight="1" x14ac:dyDescent="0.15">
      <c r="C99" s="968" t="s">
        <v>37</v>
      </c>
      <c r="D99" s="969"/>
      <c r="E99" s="970"/>
      <c r="F99" s="468">
        <f>SUM(G99:J99)</f>
        <v>0</v>
      </c>
      <c r="G99" s="468">
        <f>+G96-G106</f>
        <v>0</v>
      </c>
      <c r="H99" s="474"/>
      <c r="I99" s="483"/>
      <c r="J99" s="491">
        <f>+J96-J106</f>
        <v>0</v>
      </c>
      <c r="K99" s="316"/>
      <c r="L99" s="328"/>
      <c r="M99" s="339"/>
      <c r="N99" s="350"/>
      <c r="O99" s="360"/>
      <c r="P99" s="380"/>
      <c r="Q99" s="404">
        <f>+Q96-Q106</f>
        <v>0</v>
      </c>
      <c r="R99" s="421"/>
      <c r="S99" s="438"/>
      <c r="T99" s="438"/>
      <c r="U99" s="454"/>
      <c r="V99" s="262"/>
      <c r="W99" s="262"/>
    </row>
    <row r="100" spans="3:23" ht="9.75" customHeight="1" x14ac:dyDescent="0.15">
      <c r="G100" s="262"/>
      <c r="H100" s="262"/>
      <c r="I100" s="262"/>
      <c r="J100" s="262"/>
      <c r="K100" s="262"/>
      <c r="L100" s="262"/>
      <c r="M100" s="262"/>
      <c r="N100" s="262"/>
      <c r="O100" s="262"/>
      <c r="P100" s="381"/>
      <c r="Q100" s="381"/>
      <c r="R100" s="262"/>
      <c r="S100" s="262"/>
      <c r="T100" s="262"/>
      <c r="U100" s="262"/>
      <c r="V100" s="262"/>
      <c r="W100" s="262"/>
    </row>
    <row r="101" spans="3:23" ht="25.5" customHeight="1" x14ac:dyDescent="0.15">
      <c r="C101" s="971" t="s">
        <v>112</v>
      </c>
      <c r="D101" s="972"/>
      <c r="E101" s="972"/>
      <c r="F101" s="261">
        <f>+Q97</f>
        <v>0</v>
      </c>
      <c r="G101" s="262"/>
      <c r="H101" s="262"/>
      <c r="I101" s="262"/>
      <c r="J101" s="262"/>
      <c r="K101" s="262"/>
      <c r="L101" s="262"/>
      <c r="M101" s="262"/>
      <c r="N101" s="262"/>
      <c r="O101" s="262"/>
      <c r="P101" s="381"/>
      <c r="Q101" s="381"/>
      <c r="R101" s="262"/>
      <c r="S101" s="262"/>
      <c r="T101" s="262"/>
      <c r="U101" s="262"/>
      <c r="V101" s="262"/>
      <c r="W101" s="262"/>
    </row>
    <row r="102" spans="3:23" ht="7.5" customHeight="1" x14ac:dyDescent="0.15">
      <c r="G102" s="262"/>
      <c r="H102" s="262"/>
      <c r="I102" s="262"/>
      <c r="J102" s="262"/>
      <c r="K102" s="262"/>
      <c r="L102" s="262"/>
      <c r="M102" s="262"/>
      <c r="N102" s="262"/>
      <c r="O102" s="262"/>
      <c r="P102" s="381"/>
      <c r="Q102" s="381"/>
      <c r="R102" s="262"/>
      <c r="S102" s="262"/>
      <c r="T102" s="262"/>
      <c r="U102" s="262"/>
      <c r="V102" s="262"/>
      <c r="W102" s="262"/>
    </row>
    <row r="103" spans="3:23" x14ac:dyDescent="0.15">
      <c r="F103" s="262"/>
      <c r="G103" s="262"/>
      <c r="H103" s="262"/>
      <c r="I103" s="262"/>
      <c r="J103" s="262"/>
      <c r="K103" s="262"/>
      <c r="L103" s="262"/>
      <c r="M103" s="262"/>
      <c r="N103" s="262"/>
      <c r="O103" s="262"/>
      <c r="P103" s="381"/>
      <c r="Q103" s="381"/>
      <c r="R103" s="262"/>
      <c r="S103" s="262"/>
      <c r="T103" s="262"/>
      <c r="U103" s="262"/>
      <c r="V103" s="262"/>
      <c r="W103" s="262"/>
    </row>
    <row r="104" spans="3:23" x14ac:dyDescent="0.15">
      <c r="F104" s="262"/>
      <c r="G104" s="262"/>
      <c r="H104" s="262"/>
      <c r="I104" s="262"/>
      <c r="J104" s="262"/>
      <c r="K104" s="262"/>
      <c r="L104" s="262"/>
      <c r="M104" s="262"/>
      <c r="N104" s="262"/>
      <c r="O104" s="262"/>
      <c r="P104" s="381"/>
      <c r="Q104" s="381"/>
      <c r="R104" s="262"/>
      <c r="S104" s="262"/>
      <c r="T104" s="262"/>
      <c r="U104" s="262"/>
      <c r="V104" s="262"/>
      <c r="W104" s="262"/>
    </row>
    <row r="105" spans="3:23" x14ac:dyDescent="0.15">
      <c r="F105" s="262"/>
      <c r="G105" s="262"/>
      <c r="H105" s="262"/>
      <c r="I105" s="262"/>
      <c r="J105" s="262"/>
      <c r="K105" s="262"/>
      <c r="L105" s="262"/>
      <c r="M105" s="262"/>
      <c r="N105" s="262"/>
      <c r="O105" s="262"/>
      <c r="P105" s="381"/>
      <c r="Q105" s="381"/>
      <c r="R105" s="262"/>
      <c r="S105" s="262"/>
      <c r="T105" s="262"/>
      <c r="U105" s="262"/>
      <c r="V105" s="262"/>
      <c r="W105" s="262"/>
    </row>
    <row r="106" spans="3:23" ht="20.25" customHeight="1" x14ac:dyDescent="0.15">
      <c r="D106" s="973" t="s">
        <v>215</v>
      </c>
      <c r="E106" s="974"/>
      <c r="F106" s="263">
        <f>+G106</f>
        <v>0</v>
      </c>
      <c r="G106" s="268">
        <f>IF(OR('５ 事業計画書・実績報告（共通様式）１－３－②、２３－２－②'!$B$46="○",'５ 事業計画書・実績報告（共通様式）１－３－②、２３－２－②'!$B$47="○",'５ 事業計画書・実績報告（共通様式）１－３－②、２３－２－②'!$B$48="○"),ROUNDDOWN(I96*2/3,-3),ROUNDDOWN(I96*1/2,-3))</f>
        <v>0</v>
      </c>
      <c r="H106" s="283"/>
      <c r="I106" s="297"/>
      <c r="J106" s="297">
        <v>0</v>
      </c>
      <c r="K106" s="317"/>
      <c r="L106" s="322"/>
      <c r="M106" s="333"/>
      <c r="N106" s="343"/>
      <c r="O106" s="283"/>
      <c r="P106" s="164"/>
      <c r="Q106" s="502">
        <f>IF(OR('５ 事業計画書・実績報告（共通様式）１－３－②、２３－２－②'!$B$46="○",'５ 事業計画書・実績報告（共通様式）１－３－②、２３－２－②'!$B$47="○",'５ 事業計画書・実績報告（共通様式）１－３－②、２３－２－②'!$B$48="○"),ROUNDDOWN(Q96*2/3,-3),ROUNDDOWN(Q96*1/2,-3))</f>
        <v>0</v>
      </c>
      <c r="R106" s="422">
        <f>+IF(Q106&gt;=1000000,333000,ROUNDDOWN(Q106*0.3,-3))</f>
        <v>0</v>
      </c>
      <c r="S106" s="262"/>
      <c r="T106" s="262"/>
      <c r="U106" s="262"/>
      <c r="V106" s="262"/>
      <c r="W106" s="262"/>
    </row>
    <row r="107" spans="3:23" x14ac:dyDescent="0.15">
      <c r="G107" s="262"/>
      <c r="H107" s="262"/>
      <c r="I107" s="262"/>
      <c r="J107" s="262"/>
      <c r="K107" s="262"/>
      <c r="L107" s="262"/>
      <c r="M107" s="262"/>
      <c r="N107" s="262"/>
      <c r="O107" s="262"/>
      <c r="P107" s="381"/>
      <c r="Q107" s="381"/>
      <c r="R107" s="262"/>
      <c r="S107" s="262"/>
      <c r="T107" s="262"/>
      <c r="U107" s="262"/>
      <c r="V107" s="262"/>
      <c r="W107" s="262"/>
    </row>
    <row r="108" spans="3:23" ht="30" customHeight="1" x14ac:dyDescent="0.15">
      <c r="C108" s="236"/>
      <c r="D108" s="973"/>
      <c r="E108" s="975"/>
      <c r="F108" s="92" t="s">
        <v>244</v>
      </c>
      <c r="G108" s="269" t="s">
        <v>246</v>
      </c>
      <c r="H108" s="976" t="s">
        <v>247</v>
      </c>
      <c r="I108" s="977"/>
      <c r="J108" s="306"/>
      <c r="K108" s="262"/>
      <c r="L108" s="262"/>
      <c r="M108" s="262"/>
      <c r="N108" s="262"/>
      <c r="O108" s="262"/>
      <c r="P108" s="381"/>
      <c r="Q108" s="381"/>
      <c r="R108" s="262"/>
      <c r="S108" s="262"/>
      <c r="T108" s="262"/>
      <c r="U108" s="262"/>
      <c r="V108" s="262"/>
      <c r="W108" s="262"/>
    </row>
    <row r="109" spans="3:23" s="74" customFormat="1" ht="41.25" customHeight="1" x14ac:dyDescent="0.15">
      <c r="C109" s="237" t="s">
        <v>91</v>
      </c>
      <c r="D109" s="978" t="s">
        <v>22</v>
      </c>
      <c r="E109" s="979" t="s">
        <v>22</v>
      </c>
      <c r="F109" s="264">
        <f>SUMIF($C$11:$C$94,"A",$F$11:$F$94)</f>
        <v>0</v>
      </c>
      <c r="G109" s="264">
        <f>SUMIF($C$11:$C$94,"A",$G$11:$G$94)</f>
        <v>0</v>
      </c>
      <c r="H109" s="284"/>
      <c r="I109" s="298">
        <f>SUMIF($C$11:$C$94,"A",$I$11:$I$94)</f>
        <v>0</v>
      </c>
      <c r="J109" s="307">
        <f>IF(OR('５ 事業計画書・実績報告（共通様式）１－３－②、２３－２－②'!$B$46="○",'５ 事業計画書・実績報告（共通様式）１－３－②、２３－２－②'!$B$47="○",'５ 事業計画書・実績報告（共通様式）１－３－②、２３－２－②'!$B$48="○"),ROUNDDOWN(I109*2/3,-3),ROUNDDOWN(I109*1/2,-3))</f>
        <v>0</v>
      </c>
      <c r="K109" s="318"/>
      <c r="L109" s="318"/>
      <c r="M109" s="318"/>
      <c r="N109" s="318"/>
      <c r="O109" s="318"/>
      <c r="P109" s="318"/>
      <c r="Q109" s="318"/>
      <c r="R109" s="318"/>
      <c r="S109" s="318"/>
      <c r="T109" s="318"/>
      <c r="U109" s="318"/>
      <c r="V109" s="318"/>
      <c r="W109" s="318"/>
    </row>
    <row r="110" spans="3:23" s="74" customFormat="1" ht="41.25" customHeight="1" x14ac:dyDescent="0.15">
      <c r="C110" s="237" t="s">
        <v>222</v>
      </c>
      <c r="D110" s="978" t="s">
        <v>217</v>
      </c>
      <c r="E110" s="979" t="s">
        <v>217</v>
      </c>
      <c r="F110" s="264">
        <f>SUMIF($C$11:$C$94,"B",$F$11:$F$94)</f>
        <v>0</v>
      </c>
      <c r="G110" s="264">
        <f>SUMIF($C$11:$C$94,"B",$G$11:$G$94)</f>
        <v>0</v>
      </c>
      <c r="H110" s="284"/>
      <c r="I110" s="298">
        <f>SUMIF($C$11:$C$94,"B",$I$11:$I$94)</f>
        <v>0</v>
      </c>
      <c r="J110" s="307">
        <f>IF(OR('５ 事業計画書・実績報告（共通様式）１－３－②、２３－２－②'!$B$46="○",'５ 事業計画書・実績報告（共通様式）１－３－②、２３－２－②'!$B$47="○",'５ 事業計画書・実績報告（共通様式）１－３－②、２３－２－②'!$B$48="○"),ROUNDDOWN(I110*2/3,-3),ROUNDDOWN(I110*1/2,-3))</f>
        <v>0</v>
      </c>
      <c r="K110" s="318"/>
      <c r="L110" s="318"/>
      <c r="M110" s="318"/>
      <c r="N110" s="318"/>
      <c r="O110" s="318"/>
      <c r="P110" s="318"/>
      <c r="Q110" s="318"/>
      <c r="R110" s="318"/>
      <c r="S110" s="318"/>
      <c r="T110" s="318"/>
      <c r="U110" s="318"/>
      <c r="V110" s="318"/>
      <c r="W110" s="318"/>
    </row>
    <row r="111" spans="3:23" s="74" customFormat="1" ht="41.25" customHeight="1" x14ac:dyDescent="0.15">
      <c r="C111" s="237" t="s">
        <v>121</v>
      </c>
      <c r="D111" s="978" t="s">
        <v>218</v>
      </c>
      <c r="E111" s="979" t="s">
        <v>218</v>
      </c>
      <c r="F111" s="264">
        <f>SUMIF($C$11:$C$94,"C",$F$11:$F$94)</f>
        <v>0</v>
      </c>
      <c r="G111" s="264">
        <f>SUMIF($C$11:$C$94,"C",$G$11:$G$94)</f>
        <v>0</v>
      </c>
      <c r="H111" s="284"/>
      <c r="I111" s="298">
        <f>SUMIF($C$11:$C$94,"C",$I$11:$I$94)</f>
        <v>0</v>
      </c>
      <c r="J111" s="307">
        <f>IF(OR('５ 事業計画書・実績報告（共通様式）１－３－②、２３－２－②'!$B$46="○",'５ 事業計画書・実績報告（共通様式）１－３－②、２３－２－②'!$B$47="○",'５ 事業計画書・実績報告（共通様式）１－３－②、２３－２－②'!$B$48="○"),ROUNDDOWN(I111*2/3,-3),ROUNDDOWN(I111*1/2,-3))</f>
        <v>0</v>
      </c>
      <c r="K111" s="318"/>
      <c r="L111" s="318"/>
      <c r="M111" s="318"/>
      <c r="N111" s="318"/>
      <c r="O111" s="318"/>
      <c r="P111" s="318"/>
      <c r="Q111" s="318"/>
      <c r="R111" s="318"/>
      <c r="S111" s="318"/>
      <c r="T111" s="318"/>
      <c r="U111" s="318"/>
      <c r="V111" s="318"/>
      <c r="W111" s="318"/>
    </row>
    <row r="112" spans="3:23" s="74" customFormat="1" ht="41.25" customHeight="1" x14ac:dyDescent="0.15">
      <c r="C112" s="237" t="s">
        <v>205</v>
      </c>
      <c r="D112" s="978" t="s">
        <v>185</v>
      </c>
      <c r="E112" s="979" t="s">
        <v>185</v>
      </c>
      <c r="F112" s="264">
        <f>SUMIF($C$11:$C$94,"D",$F$11:$F$94)</f>
        <v>0</v>
      </c>
      <c r="G112" s="264">
        <f>SUMIF($C$11:$C$94,"D",$G$11:$G$94)</f>
        <v>0</v>
      </c>
      <c r="H112" s="284"/>
      <c r="I112" s="298">
        <f>SUMIF($C$11:$C$94,"D",$I$11:$I$94)</f>
        <v>0</v>
      </c>
      <c r="J112" s="307">
        <f>IF(OR('５ 事業計画書・実績報告（共通様式）１－３－②、２３－２－②'!$B$46="○",'５ 事業計画書・実績報告（共通様式）１－３－②、２３－２－②'!$B$47="○",'５ 事業計画書・実績報告（共通様式）１－３－②、２３－２－②'!$B$48="○"),ROUNDDOWN(I112*2/3,-3),ROUNDDOWN(I112*1/2,-3))</f>
        <v>0</v>
      </c>
      <c r="K112" s="318"/>
      <c r="L112" s="318"/>
      <c r="M112" s="318"/>
      <c r="N112" s="318"/>
      <c r="O112" s="318"/>
      <c r="P112" s="318"/>
      <c r="Q112" s="318"/>
      <c r="R112" s="318"/>
      <c r="S112" s="318"/>
      <c r="T112" s="318"/>
      <c r="U112" s="318"/>
      <c r="V112" s="318"/>
      <c r="W112" s="318"/>
    </row>
    <row r="113" spans="3:10" s="74" customFormat="1" ht="41.25" customHeight="1" x14ac:dyDescent="0.15">
      <c r="C113" s="237" t="s">
        <v>224</v>
      </c>
      <c r="D113" s="978" t="s">
        <v>73</v>
      </c>
      <c r="E113" s="979" t="s">
        <v>73</v>
      </c>
      <c r="F113" s="264">
        <f>SUMIF($C$11:$C$94,"E",$F$11:$F$94)</f>
        <v>0</v>
      </c>
      <c r="G113" s="264">
        <f>SUMIF($C$11:$C$94,"E",$G$11:$G$94)</f>
        <v>0</v>
      </c>
      <c r="H113" s="284"/>
      <c r="I113" s="298">
        <f>SUMIF($C$11:$C$94,"E",$I$11:$I$94)</f>
        <v>0</v>
      </c>
      <c r="J113" s="307">
        <f>IF(OR('５ 事業計画書・実績報告（共通様式）１－３－②、２３－２－②'!$B$46="○",'５ 事業計画書・実績報告（共通様式）１－３－②、２３－２－②'!$B$47="○",'５ 事業計画書・実績報告（共通様式）１－３－②、２３－２－②'!$B$48="○"),ROUNDDOWN(I113*2/3,-3),ROUNDDOWN(I113*1/2,-3))</f>
        <v>0</v>
      </c>
    </row>
    <row r="114" spans="3:10" s="74" customFormat="1" ht="41.25" customHeight="1" x14ac:dyDescent="0.15">
      <c r="C114" s="237" t="s">
        <v>190</v>
      </c>
      <c r="D114" s="978" t="s">
        <v>103</v>
      </c>
      <c r="E114" s="979" t="s">
        <v>103</v>
      </c>
      <c r="F114" s="264">
        <f>SUMIF($C$11:$C$94,"F",$F$11:$F$94)</f>
        <v>0</v>
      </c>
      <c r="G114" s="264">
        <f>SUMIF($C$11:$C$94,"F",$G$11:$G$94)</f>
        <v>0</v>
      </c>
      <c r="H114" s="284"/>
      <c r="I114" s="298">
        <f>SUMIF($C$11:$C$94,"F",$I$11:$I$94)</f>
        <v>0</v>
      </c>
      <c r="J114" s="307">
        <f>IF(OR('５ 事業計画書・実績報告（共通様式）１－３－②、２３－２－②'!$B$46="○",'５ 事業計画書・実績報告（共通様式）１－３－②、２３－２－②'!$B$47="○",'５ 事業計画書・実績報告（共通様式）１－３－②、２３－２－②'!$B$48="○"),ROUNDDOWN(I114*2/3,-3),ROUNDDOWN(I114*1/2,-3))</f>
        <v>0</v>
      </c>
    </row>
    <row r="115" spans="3:10" s="74" customFormat="1" ht="41.25" customHeight="1" x14ac:dyDescent="0.15">
      <c r="C115" s="237" t="s">
        <v>225</v>
      </c>
      <c r="D115" s="978" t="s">
        <v>219</v>
      </c>
      <c r="E115" s="979" t="s">
        <v>219</v>
      </c>
      <c r="F115" s="264">
        <f>SUMIF($C$11:$C$94,"G",$F$11:$F$94)</f>
        <v>0</v>
      </c>
      <c r="G115" s="264">
        <f>SUMIF($C$11:$C$94,"G",$G$11:$G$94)</f>
        <v>0</v>
      </c>
      <c r="H115" s="284"/>
      <c r="I115" s="298">
        <f>SUMIF($C$11:$C$94,"G",$I$11:$I$94)</f>
        <v>0</v>
      </c>
      <c r="J115" s="307">
        <f>IF(OR('５ 事業計画書・実績報告（共通様式）１－３－②、２３－２－②'!$B$46="○",'５ 事業計画書・実績報告（共通様式）１－３－②、２３－２－②'!$B$47="○",'５ 事業計画書・実績報告（共通様式）１－３－②、２３－２－②'!$B$48="○"),ROUNDDOWN(I115*2/3,-3),ROUNDDOWN(I115*1/2,-3))</f>
        <v>0</v>
      </c>
    </row>
    <row r="116" spans="3:10" s="74" customFormat="1" ht="41.25" customHeight="1" x14ac:dyDescent="0.15">
      <c r="C116" s="980" t="s">
        <v>24</v>
      </c>
      <c r="D116" s="981"/>
      <c r="E116" s="982"/>
      <c r="F116" s="264">
        <f>SUM(F109:F115)</f>
        <v>0</v>
      </c>
      <c r="G116" s="264">
        <f>SUM(G109:G115)</f>
        <v>0</v>
      </c>
      <c r="H116" s="284"/>
      <c r="I116" s="298">
        <f>SUM(I109:I115)</f>
        <v>0</v>
      </c>
      <c r="J116" s="307">
        <f>SUM(J109:J115)</f>
        <v>0</v>
      </c>
    </row>
    <row r="117" spans="3:10" ht="26.25" customHeight="1" x14ac:dyDescent="0.15">
      <c r="C117" s="238"/>
      <c r="D117" s="238"/>
      <c r="E117" s="249"/>
      <c r="F117" s="238"/>
      <c r="G117" s="238"/>
      <c r="H117" s="238"/>
      <c r="I117" s="75"/>
      <c r="J117" s="9"/>
    </row>
    <row r="118" spans="3:10" ht="26.25" customHeight="1" x14ac:dyDescent="0.15">
      <c r="C118" s="238"/>
      <c r="D118" s="238"/>
      <c r="E118" s="249"/>
      <c r="F118" s="238"/>
      <c r="G118" s="238"/>
      <c r="H118" s="238"/>
    </row>
  </sheetData>
  <mergeCells count="58">
    <mergeCell ref="E84:E86"/>
    <mergeCell ref="E88:E90"/>
    <mergeCell ref="E92:E94"/>
    <mergeCell ref="E15:E21"/>
    <mergeCell ref="E27:E35"/>
    <mergeCell ref="E55:E62"/>
    <mergeCell ref="C9:C10"/>
    <mergeCell ref="E11:E13"/>
    <mergeCell ref="E23:E25"/>
    <mergeCell ref="E37:E41"/>
    <mergeCell ref="E43:E45"/>
    <mergeCell ref="D112:E112"/>
    <mergeCell ref="D113:E113"/>
    <mergeCell ref="D114:E114"/>
    <mergeCell ref="D115:E115"/>
    <mergeCell ref="C116:E116"/>
    <mergeCell ref="D108:E108"/>
    <mergeCell ref="H108:I108"/>
    <mergeCell ref="D109:E109"/>
    <mergeCell ref="D110:E110"/>
    <mergeCell ref="D111:E111"/>
    <mergeCell ref="C97:E97"/>
    <mergeCell ref="C98:E98"/>
    <mergeCell ref="C99:E99"/>
    <mergeCell ref="C101:E101"/>
    <mergeCell ref="D106:E106"/>
    <mergeCell ref="D87:E87"/>
    <mergeCell ref="D91:E91"/>
    <mergeCell ref="C95:E95"/>
    <mergeCell ref="C96:E96"/>
    <mergeCell ref="R96:U96"/>
    <mergeCell ref="D63:E63"/>
    <mergeCell ref="D69:E69"/>
    <mergeCell ref="D74:E74"/>
    <mergeCell ref="D78:E78"/>
    <mergeCell ref="D83:E83"/>
    <mergeCell ref="E64:E68"/>
    <mergeCell ref="E70:E73"/>
    <mergeCell ref="E75:E77"/>
    <mergeCell ref="E79:E82"/>
    <mergeCell ref="D42:E42"/>
    <mergeCell ref="R42:U42"/>
    <mergeCell ref="D46:E46"/>
    <mergeCell ref="D50:E50"/>
    <mergeCell ref="D54:E54"/>
    <mergeCell ref="E47:E49"/>
    <mergeCell ref="E51:E53"/>
    <mergeCell ref="M9:N9"/>
    <mergeCell ref="D14:E14"/>
    <mergeCell ref="D22:E22"/>
    <mergeCell ref="D26:E26"/>
    <mergeCell ref="D36:E36"/>
    <mergeCell ref="D3:T3"/>
    <mergeCell ref="O6:P6"/>
    <mergeCell ref="R6:S6"/>
    <mergeCell ref="L8:O8"/>
    <mergeCell ref="P8:Q8"/>
    <mergeCell ref="R8:U10"/>
  </mergeCells>
  <phoneticPr fontId="1"/>
  <printOptions horizontalCentered="1" verticalCentered="1"/>
  <pageMargins left="0.11811023622047244" right="0.11811023622047244" top="0.27559055118110237" bottom="0.27559055118110237" header="0.23622047244094488" footer="0"/>
  <pageSetup paperSize="9" scale="75" fitToHeight="0" orientation="landscape" r:id="rId1"/>
  <rowBreaks count="2" manualBreakCount="2">
    <brk id="36" max="24" man="1"/>
    <brk id="69" max="24" man="1"/>
  </rowBreaks>
  <colBreaks count="1" manualBreakCount="1">
    <brk id="2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Y118"/>
  <sheetViews>
    <sheetView tabSelected="1" view="pageBreakPreview" topLeftCell="A7" zoomScale="89" zoomScaleSheetLayoutView="89" workbookViewId="0">
      <selection activeCell="N29" sqref="N29"/>
    </sheetView>
  </sheetViews>
  <sheetFormatPr defaultRowHeight="13.5" x14ac:dyDescent="0.15"/>
  <cols>
    <col min="1" max="1" width="1.875" style="37" customWidth="1"/>
    <col min="2" max="2" width="2" style="126" customWidth="1"/>
    <col min="3" max="3" width="3.625" style="37" customWidth="1"/>
    <col min="4" max="4" width="5" style="37" customWidth="1"/>
    <col min="5" max="5" width="10.875" style="227" customWidth="1"/>
    <col min="6" max="6" width="14" style="37" customWidth="1"/>
    <col min="7" max="7" width="12" style="37" customWidth="1"/>
    <col min="8" max="8" width="6.125" style="37" customWidth="1"/>
    <col min="9" max="9" width="13.75" style="37" customWidth="1"/>
    <col min="10" max="10" width="12.5" style="37" customWidth="1"/>
    <col min="11" max="11" width="9.25" style="37" customWidth="1"/>
    <col min="12" max="12" width="7.25" style="126" hidden="1" customWidth="1"/>
    <col min="13" max="13" width="5.25" style="126" hidden="1" customWidth="1"/>
    <col min="14" max="17" width="11.375" style="37" customWidth="1"/>
    <col min="18" max="18" width="2.375" style="37" customWidth="1"/>
    <col min="19" max="19" width="9" style="37" customWidth="1"/>
    <col min="20" max="16384" width="9" style="37"/>
  </cols>
  <sheetData>
    <row r="1" spans="2:25" ht="7.5" customHeight="1" x14ac:dyDescent="0.15"/>
    <row r="2" spans="2:25" ht="30" customHeight="1" x14ac:dyDescent="0.15">
      <c r="B2" s="74" t="s">
        <v>86</v>
      </c>
    </row>
    <row r="3" spans="2:25" ht="21" x14ac:dyDescent="0.15">
      <c r="D3" s="942" t="s">
        <v>60</v>
      </c>
      <c r="E3" s="942"/>
      <c r="F3" s="942"/>
      <c r="G3" s="942"/>
      <c r="H3" s="942"/>
      <c r="I3" s="942"/>
      <c r="J3" s="942"/>
      <c r="K3" s="942"/>
      <c r="L3" s="942"/>
      <c r="M3" s="942"/>
      <c r="N3" s="942"/>
      <c r="O3" s="942"/>
      <c r="P3" s="942"/>
      <c r="Q3" s="22"/>
    </row>
    <row r="4" spans="2:25" ht="9" customHeight="1" x14ac:dyDescent="0.15">
      <c r="D4" s="22"/>
      <c r="E4" s="22"/>
      <c r="F4" s="22"/>
      <c r="G4" s="22"/>
      <c r="H4" s="22"/>
      <c r="I4" s="22"/>
      <c r="J4" s="22"/>
      <c r="K4" s="22"/>
      <c r="L4" s="22"/>
      <c r="M4" s="22"/>
      <c r="N4" s="22"/>
      <c r="O4" s="22"/>
      <c r="P4" s="22"/>
      <c r="Q4" s="22"/>
    </row>
    <row r="5" spans="2:25" ht="11.25" customHeight="1" x14ac:dyDescent="0.15">
      <c r="D5" s="22"/>
      <c r="E5" s="22"/>
      <c r="F5" s="22"/>
      <c r="G5" s="22"/>
      <c r="H5" s="22"/>
      <c r="I5" s="22"/>
      <c r="J5" s="22"/>
      <c r="K5" s="22"/>
      <c r="L5" s="329"/>
      <c r="M5" s="329"/>
      <c r="N5" s="329"/>
      <c r="O5" s="22"/>
      <c r="P5" s="22"/>
      <c r="Q5" s="22"/>
    </row>
    <row r="6" spans="2:25" ht="24.75" hidden="1" customHeight="1" x14ac:dyDescent="0.15">
      <c r="D6" s="22"/>
      <c r="F6" s="23" t="s">
        <v>113</v>
      </c>
      <c r="G6" s="22"/>
      <c r="H6" s="22"/>
      <c r="I6" s="22"/>
      <c r="J6" s="22"/>
      <c r="K6" s="22"/>
      <c r="L6" s="351"/>
      <c r="M6" s="382"/>
      <c r="N6" s="943"/>
      <c r="O6" s="943"/>
      <c r="P6" s="382"/>
      <c r="Q6" s="382"/>
    </row>
    <row r="8" spans="2:25" s="126" customFormat="1" ht="24" customHeight="1" x14ac:dyDescent="0.15">
      <c r="C8" s="228" t="s">
        <v>194</v>
      </c>
      <c r="D8" s="239"/>
      <c r="E8" s="247"/>
      <c r="F8" s="239" t="s">
        <v>338</v>
      </c>
      <c r="G8" s="1012" t="s">
        <v>232</v>
      </c>
      <c r="H8" s="983" t="s">
        <v>193</v>
      </c>
      <c r="I8" s="1014" t="s">
        <v>234</v>
      </c>
      <c r="J8" s="1006" t="s">
        <v>120</v>
      </c>
      <c r="K8" s="239" t="s">
        <v>345</v>
      </c>
      <c r="L8" s="1005" t="s">
        <v>110</v>
      </c>
      <c r="M8" s="1006"/>
      <c r="N8" s="983" t="s">
        <v>124</v>
      </c>
      <c r="O8" s="984"/>
      <c r="P8" s="984"/>
      <c r="Q8" s="985"/>
    </row>
    <row r="9" spans="2:25" ht="31.5" customHeight="1" x14ac:dyDescent="0.15">
      <c r="C9" s="1030" t="s">
        <v>344</v>
      </c>
      <c r="D9" s="1031" t="s">
        <v>340</v>
      </c>
      <c r="E9" s="1032" t="s">
        <v>269</v>
      </c>
      <c r="F9" s="240" t="s">
        <v>346</v>
      </c>
      <c r="G9" s="1013"/>
      <c r="H9" s="767"/>
      <c r="I9" s="1015"/>
      <c r="J9" s="874"/>
      <c r="K9" s="511" t="s">
        <v>294</v>
      </c>
      <c r="L9" s="520" t="s">
        <v>111</v>
      </c>
      <c r="M9" s="521" t="s">
        <v>2</v>
      </c>
      <c r="N9" s="767"/>
      <c r="O9" s="986"/>
      <c r="P9" s="986"/>
      <c r="Q9" s="987"/>
      <c r="R9" s="126"/>
    </row>
    <row r="10" spans="2:25" ht="37.5" customHeight="1" x14ac:dyDescent="0.15">
      <c r="C10" s="1033"/>
      <c r="D10" s="1031"/>
      <c r="E10" s="1032"/>
      <c r="F10" s="251" t="s">
        <v>17</v>
      </c>
      <c r="G10" s="251" t="s">
        <v>214</v>
      </c>
      <c r="H10" s="271" t="s">
        <v>157</v>
      </c>
      <c r="I10" s="287" t="s">
        <v>235</v>
      </c>
      <c r="J10" s="299" t="s">
        <v>268</v>
      </c>
      <c r="K10" s="512"/>
      <c r="L10" s="362" t="s">
        <v>115</v>
      </c>
      <c r="M10" s="383"/>
      <c r="N10" s="787"/>
      <c r="O10" s="875"/>
      <c r="P10" s="875"/>
      <c r="Q10" s="988"/>
      <c r="R10" s="381"/>
      <c r="S10" s="262"/>
      <c r="T10" s="381"/>
    </row>
    <row r="11" spans="2:25" ht="18" customHeight="1" x14ac:dyDescent="0.15">
      <c r="C11" s="229"/>
      <c r="D11" s="241">
        <v>1</v>
      </c>
      <c r="E11" s="989" t="s">
        <v>131</v>
      </c>
      <c r="F11" s="503"/>
      <c r="G11" s="460">
        <f>+F11-J11</f>
        <v>0</v>
      </c>
      <c r="H11" s="272">
        <v>1</v>
      </c>
      <c r="I11" s="509">
        <f>+H11*G11</f>
        <v>0</v>
      </c>
      <c r="J11" s="484">
        <f>+IF(K11=1,INT(F11-(F11/1.1)),0)</f>
        <v>0</v>
      </c>
      <c r="K11" s="513">
        <v>2</v>
      </c>
      <c r="L11" s="363"/>
      <c r="M11" s="384">
        <f>+IF(L11="○",G11,)</f>
        <v>0</v>
      </c>
      <c r="N11" s="406"/>
      <c r="O11" s="423"/>
      <c r="P11" s="423"/>
      <c r="Q11" s="439"/>
      <c r="R11" s="262"/>
      <c r="S11" s="262"/>
      <c r="U11" s="126"/>
      <c r="V11" s="126"/>
      <c r="W11" s="126"/>
      <c r="X11" s="126"/>
      <c r="Y11" s="126"/>
    </row>
    <row r="12" spans="2:25" ht="18" customHeight="1" x14ac:dyDescent="0.15">
      <c r="C12" s="230"/>
      <c r="D12" s="242">
        <f>+D11+1</f>
        <v>2</v>
      </c>
      <c r="E12" s="990"/>
      <c r="F12" s="467"/>
      <c r="G12" s="461">
        <f>+F12-J12</f>
        <v>0</v>
      </c>
      <c r="H12" s="273">
        <v>1</v>
      </c>
      <c r="I12" s="476">
        <f>+H12*G12</f>
        <v>0</v>
      </c>
      <c r="J12" s="485">
        <f>+IF(K12=1,INT(F12-(F12/1.1)),0)</f>
        <v>0</v>
      </c>
      <c r="K12" s="309"/>
      <c r="L12" s="364"/>
      <c r="M12" s="385">
        <f>+IF(L12="○",G12,)</f>
        <v>0</v>
      </c>
      <c r="N12" s="407"/>
      <c r="O12" s="424"/>
      <c r="P12" s="424"/>
      <c r="Q12" s="440"/>
      <c r="R12" s="262"/>
      <c r="S12" s="262"/>
      <c r="T12" s="126"/>
      <c r="U12" s="457"/>
      <c r="V12" s="457"/>
      <c r="W12" s="457"/>
      <c r="X12" s="457"/>
      <c r="Y12" s="457"/>
    </row>
    <row r="13" spans="2:25" ht="18" customHeight="1" x14ac:dyDescent="0.15">
      <c r="C13" s="231"/>
      <c r="D13" s="243">
        <f>+D12+1</f>
        <v>3</v>
      </c>
      <c r="E13" s="998"/>
      <c r="F13" s="504"/>
      <c r="G13" s="462">
        <f>+F13-J13</f>
        <v>0</v>
      </c>
      <c r="H13" s="274">
        <v>1</v>
      </c>
      <c r="I13" s="477">
        <f>+H13*G13</f>
        <v>0</v>
      </c>
      <c r="J13" s="486">
        <f>+IF(K13=1,INT(F13-(F13/1.1)),0)</f>
        <v>0</v>
      </c>
      <c r="K13" s="309"/>
      <c r="L13" s="365"/>
      <c r="M13" s="386">
        <f>+IF(L13="○",G13,)</f>
        <v>0</v>
      </c>
      <c r="N13" s="408"/>
      <c r="O13" s="425"/>
      <c r="P13" s="425"/>
      <c r="Q13" s="441"/>
      <c r="R13" s="262"/>
      <c r="S13" s="262"/>
      <c r="T13" s="126"/>
      <c r="U13" s="457"/>
      <c r="V13" s="457"/>
      <c r="W13" s="457"/>
      <c r="X13" s="457"/>
      <c r="Y13" s="457"/>
    </row>
    <row r="14" spans="2:25" ht="18" customHeight="1" x14ac:dyDescent="0.15">
      <c r="C14" s="232"/>
      <c r="D14" s="951" t="s">
        <v>221</v>
      </c>
      <c r="E14" s="952"/>
      <c r="F14" s="463">
        <f>SUM(F11:F13)</f>
        <v>0</v>
      </c>
      <c r="G14" s="469">
        <f>SUM(G11:G13)</f>
        <v>0</v>
      </c>
      <c r="H14" s="275"/>
      <c r="I14" s="478">
        <f>SUM(I11:I13)</f>
        <v>0</v>
      </c>
      <c r="J14" s="469">
        <f>SUM(J11:J13)</f>
        <v>0</v>
      </c>
      <c r="K14" s="297"/>
      <c r="L14" s="164"/>
      <c r="M14" s="387">
        <f>SUM(M11:M13)</f>
        <v>0</v>
      </c>
      <c r="N14" s="409"/>
      <c r="O14" s="426"/>
      <c r="P14" s="426"/>
      <c r="Q14" s="442"/>
      <c r="R14" s="262"/>
      <c r="S14" s="262"/>
      <c r="T14" s="126"/>
      <c r="U14" s="457"/>
      <c r="V14" s="457"/>
      <c r="W14" s="457"/>
      <c r="X14" s="457"/>
      <c r="Y14" s="457"/>
    </row>
    <row r="15" spans="2:25" ht="18" customHeight="1" x14ac:dyDescent="0.15">
      <c r="C15" s="233"/>
      <c r="D15" s="244">
        <f>+D13+1</f>
        <v>4</v>
      </c>
      <c r="E15" s="989" t="s">
        <v>107</v>
      </c>
      <c r="F15" s="505"/>
      <c r="G15" s="464">
        <f t="shared" ref="G15:G21" si="0">+F15-J15</f>
        <v>0</v>
      </c>
      <c r="H15" s="276">
        <v>1</v>
      </c>
      <c r="I15" s="479">
        <f t="shared" ref="I15:I21" si="1">+H15*G15</f>
        <v>0</v>
      </c>
      <c r="J15" s="487">
        <f t="shared" ref="J15:J21" si="2">+IF(K15=1,INT(F15-(F15/1.1)),0)</f>
        <v>0</v>
      </c>
      <c r="K15" s="310"/>
      <c r="L15" s="366"/>
      <c r="M15" s="388">
        <f t="shared" ref="M15:M21" si="3">+IF(L15="○",G15,)</f>
        <v>0</v>
      </c>
      <c r="N15" s="410"/>
      <c r="O15" s="427"/>
      <c r="P15" s="427"/>
      <c r="Q15" s="443"/>
      <c r="R15" s="262"/>
      <c r="S15" s="262"/>
      <c r="T15" s="126"/>
      <c r="U15" s="457"/>
      <c r="V15" s="457"/>
      <c r="W15" s="457"/>
      <c r="X15" s="457"/>
      <c r="Y15" s="457"/>
    </row>
    <row r="16" spans="2:25" ht="18" customHeight="1" x14ac:dyDescent="0.15">
      <c r="C16" s="230"/>
      <c r="D16" s="244">
        <f t="shared" ref="D16:D21" si="4">+D15+1</f>
        <v>5</v>
      </c>
      <c r="E16" s="990"/>
      <c r="F16" s="505"/>
      <c r="G16" s="464">
        <f t="shared" si="0"/>
        <v>0</v>
      </c>
      <c r="H16" s="276">
        <v>1</v>
      </c>
      <c r="I16" s="479">
        <f t="shared" si="1"/>
        <v>0</v>
      </c>
      <c r="J16" s="487">
        <f t="shared" si="2"/>
        <v>0</v>
      </c>
      <c r="K16" s="310"/>
      <c r="L16" s="367"/>
      <c r="M16" s="389">
        <f t="shared" si="3"/>
        <v>0</v>
      </c>
      <c r="N16" s="411"/>
      <c r="O16" s="428"/>
      <c r="P16" s="428"/>
      <c r="Q16" s="444"/>
      <c r="R16" s="262"/>
      <c r="S16" s="262"/>
      <c r="T16" s="126"/>
      <c r="U16" s="457"/>
      <c r="V16" s="457"/>
      <c r="W16" s="457"/>
      <c r="X16" s="457"/>
      <c r="Y16" s="457"/>
    </row>
    <row r="17" spans="3:25" ht="18" customHeight="1" x14ac:dyDescent="0.15">
      <c r="C17" s="230"/>
      <c r="D17" s="244">
        <f t="shared" si="4"/>
        <v>6</v>
      </c>
      <c r="E17" s="990"/>
      <c r="F17" s="505"/>
      <c r="G17" s="464">
        <f t="shared" si="0"/>
        <v>0</v>
      </c>
      <c r="H17" s="276">
        <v>1</v>
      </c>
      <c r="I17" s="479">
        <f t="shared" si="1"/>
        <v>0</v>
      </c>
      <c r="J17" s="487">
        <f t="shared" si="2"/>
        <v>0</v>
      </c>
      <c r="K17" s="310"/>
      <c r="L17" s="367"/>
      <c r="M17" s="389">
        <f t="shared" si="3"/>
        <v>0</v>
      </c>
      <c r="N17" s="411"/>
      <c r="O17" s="428"/>
      <c r="P17" s="428"/>
      <c r="Q17" s="444"/>
      <c r="R17" s="262"/>
      <c r="S17" s="262"/>
      <c r="T17" s="126"/>
      <c r="U17" s="457"/>
      <c r="V17" s="457"/>
      <c r="W17" s="457"/>
      <c r="X17" s="457"/>
      <c r="Y17" s="457"/>
    </row>
    <row r="18" spans="3:25" ht="18" customHeight="1" x14ac:dyDescent="0.15">
      <c r="C18" s="230"/>
      <c r="D18" s="244">
        <f t="shared" si="4"/>
        <v>7</v>
      </c>
      <c r="E18" s="990"/>
      <c r="F18" s="505"/>
      <c r="G18" s="464">
        <f t="shared" si="0"/>
        <v>0</v>
      </c>
      <c r="H18" s="276">
        <v>1</v>
      </c>
      <c r="I18" s="479">
        <f t="shared" si="1"/>
        <v>0</v>
      </c>
      <c r="J18" s="487">
        <f t="shared" si="2"/>
        <v>0</v>
      </c>
      <c r="K18" s="310"/>
      <c r="L18" s="367"/>
      <c r="M18" s="389">
        <f t="shared" si="3"/>
        <v>0</v>
      </c>
      <c r="N18" s="411"/>
      <c r="O18" s="428"/>
      <c r="P18" s="428"/>
      <c r="Q18" s="444"/>
      <c r="R18" s="262"/>
      <c r="S18" s="262"/>
      <c r="T18" s="126"/>
      <c r="U18" s="457"/>
      <c r="V18" s="457"/>
      <c r="W18" s="457"/>
      <c r="X18" s="457"/>
      <c r="Y18" s="457"/>
    </row>
    <row r="19" spans="3:25" ht="18" customHeight="1" x14ac:dyDescent="0.15">
      <c r="C19" s="230"/>
      <c r="D19" s="244">
        <f t="shared" si="4"/>
        <v>8</v>
      </c>
      <c r="E19" s="990"/>
      <c r="F19" s="505"/>
      <c r="G19" s="464">
        <f t="shared" si="0"/>
        <v>0</v>
      </c>
      <c r="H19" s="276">
        <v>1</v>
      </c>
      <c r="I19" s="479">
        <f t="shared" si="1"/>
        <v>0</v>
      </c>
      <c r="J19" s="487">
        <f t="shared" si="2"/>
        <v>0</v>
      </c>
      <c r="K19" s="310"/>
      <c r="L19" s="367"/>
      <c r="M19" s="389">
        <f t="shared" si="3"/>
        <v>0</v>
      </c>
      <c r="N19" s="411"/>
      <c r="O19" s="428"/>
      <c r="P19" s="428"/>
      <c r="Q19" s="444"/>
      <c r="R19" s="262"/>
      <c r="S19" s="262"/>
      <c r="T19" s="126"/>
      <c r="U19" s="457"/>
      <c r="V19" s="457"/>
      <c r="W19" s="457"/>
      <c r="X19" s="457"/>
      <c r="Y19" s="457"/>
    </row>
    <row r="20" spans="3:25" ht="18" customHeight="1" x14ac:dyDescent="0.15">
      <c r="C20" s="230"/>
      <c r="D20" s="242">
        <f t="shared" si="4"/>
        <v>9</v>
      </c>
      <c r="E20" s="990"/>
      <c r="F20" s="467"/>
      <c r="G20" s="461">
        <f t="shared" si="0"/>
        <v>0</v>
      </c>
      <c r="H20" s="273">
        <v>1</v>
      </c>
      <c r="I20" s="476">
        <f t="shared" si="1"/>
        <v>0</v>
      </c>
      <c r="J20" s="485">
        <f t="shared" si="2"/>
        <v>0</v>
      </c>
      <c r="K20" s="259"/>
      <c r="L20" s="368"/>
      <c r="M20" s="390">
        <f t="shared" si="3"/>
        <v>0</v>
      </c>
      <c r="N20" s="407"/>
      <c r="O20" s="424"/>
      <c r="P20" s="424"/>
      <c r="Q20" s="440"/>
      <c r="R20" s="262"/>
      <c r="S20" s="262"/>
    </row>
    <row r="21" spans="3:25" ht="18" customHeight="1" x14ac:dyDescent="0.15">
      <c r="C21" s="230"/>
      <c r="D21" s="242">
        <f t="shared" si="4"/>
        <v>10</v>
      </c>
      <c r="E21" s="998"/>
      <c r="F21" s="504"/>
      <c r="G21" s="462">
        <f t="shared" si="0"/>
        <v>0</v>
      </c>
      <c r="H21" s="274">
        <v>1</v>
      </c>
      <c r="I21" s="477">
        <f t="shared" si="1"/>
        <v>0</v>
      </c>
      <c r="J21" s="486">
        <f t="shared" si="2"/>
        <v>0</v>
      </c>
      <c r="K21" s="309"/>
      <c r="L21" s="365"/>
      <c r="M21" s="386">
        <f t="shared" si="3"/>
        <v>0</v>
      </c>
      <c r="N21" s="408"/>
      <c r="O21" s="425"/>
      <c r="P21" s="425"/>
      <c r="Q21" s="441"/>
      <c r="R21" s="262"/>
      <c r="S21" s="262"/>
    </row>
    <row r="22" spans="3:25" ht="18" customHeight="1" x14ac:dyDescent="0.15">
      <c r="C22" s="232"/>
      <c r="D22" s="951" t="s">
        <v>221</v>
      </c>
      <c r="E22" s="952"/>
      <c r="F22" s="463">
        <f>SUM(F15:F21)</f>
        <v>0</v>
      </c>
      <c r="G22" s="469">
        <f>SUM(G15:G21)</f>
        <v>0</v>
      </c>
      <c r="H22" s="275"/>
      <c r="I22" s="478">
        <f>SUM(I15:I21)</f>
        <v>0</v>
      </c>
      <c r="J22" s="469">
        <f>SUM(J15:J21)</f>
        <v>0</v>
      </c>
      <c r="K22" s="297"/>
      <c r="L22" s="164"/>
      <c r="M22" s="387">
        <f>SUM(M15:M21)</f>
        <v>0</v>
      </c>
      <c r="N22" s="412"/>
      <c r="O22" s="429"/>
      <c r="P22" s="429"/>
      <c r="Q22" s="445"/>
      <c r="R22" s="262"/>
      <c r="S22" s="262"/>
    </row>
    <row r="23" spans="3:25" ht="18" customHeight="1" x14ac:dyDescent="0.15">
      <c r="C23" s="230"/>
      <c r="D23" s="242">
        <f>+D21+1</f>
        <v>11</v>
      </c>
      <c r="E23" s="991" t="s">
        <v>201</v>
      </c>
      <c r="F23" s="505"/>
      <c r="G23" s="464">
        <f>+F23-J23</f>
        <v>0</v>
      </c>
      <c r="H23" s="276">
        <v>1</v>
      </c>
      <c r="I23" s="479">
        <f>+H23*G23</f>
        <v>0</v>
      </c>
      <c r="J23" s="487">
        <f>+IF(K23=1,INT(F23-(F23/1.1)),0)</f>
        <v>0</v>
      </c>
      <c r="K23" s="514"/>
      <c r="L23" s="369" t="s">
        <v>242</v>
      </c>
      <c r="M23" s="522">
        <f>+IF(L23="○",G23,)</f>
        <v>0</v>
      </c>
      <c r="N23" s="410"/>
      <c r="O23" s="427"/>
      <c r="P23" s="427"/>
      <c r="Q23" s="443"/>
      <c r="R23" s="262"/>
      <c r="S23" s="262"/>
    </row>
    <row r="24" spans="3:25" ht="18" customHeight="1" x14ac:dyDescent="0.15">
      <c r="C24" s="230"/>
      <c r="D24" s="242">
        <f>+D23+1</f>
        <v>12</v>
      </c>
      <c r="E24" s="992"/>
      <c r="F24" s="467"/>
      <c r="G24" s="461">
        <f>+F24-J24</f>
        <v>0</v>
      </c>
      <c r="H24" s="273">
        <v>1</v>
      </c>
      <c r="I24" s="476">
        <f>+H24*G24</f>
        <v>0</v>
      </c>
      <c r="J24" s="485">
        <f>+IF(K24=1,INT(F24-(F24/1.1)),0)</f>
        <v>0</v>
      </c>
      <c r="K24" s="309"/>
      <c r="L24" s="370"/>
      <c r="M24" s="523">
        <f>+IF(L24="○",G24,)</f>
        <v>0</v>
      </c>
      <c r="N24" s="407"/>
      <c r="O24" s="424"/>
      <c r="P24" s="424"/>
      <c r="Q24" s="440"/>
      <c r="R24" s="262"/>
      <c r="S24" s="262"/>
    </row>
    <row r="25" spans="3:25" ht="18" customHeight="1" x14ac:dyDescent="0.15">
      <c r="C25" s="230"/>
      <c r="D25" s="242">
        <f>+D24+1</f>
        <v>13</v>
      </c>
      <c r="E25" s="992"/>
      <c r="F25" s="504"/>
      <c r="G25" s="462">
        <f>+F25-J25</f>
        <v>0</v>
      </c>
      <c r="H25" s="274">
        <v>1</v>
      </c>
      <c r="I25" s="477">
        <f>+H25*G25</f>
        <v>0</v>
      </c>
      <c r="J25" s="486">
        <f>+IF(K25=1,INT(F25-(F25/1.1)),0)</f>
        <v>0</v>
      </c>
      <c r="K25" s="309"/>
      <c r="L25" s="370"/>
      <c r="M25" s="523">
        <f>+IF(L25="○",G25,)</f>
        <v>0</v>
      </c>
      <c r="N25" s="408"/>
      <c r="O25" s="425"/>
      <c r="P25" s="425"/>
      <c r="Q25" s="441"/>
      <c r="R25" s="262"/>
      <c r="S25" s="262"/>
    </row>
    <row r="26" spans="3:25" ht="18" customHeight="1" x14ac:dyDescent="0.15">
      <c r="C26" s="232"/>
      <c r="D26" s="951" t="s">
        <v>221</v>
      </c>
      <c r="E26" s="952"/>
      <c r="F26" s="463">
        <f>SUM(F23:F25)</f>
        <v>0</v>
      </c>
      <c r="G26" s="469">
        <f>SUM(G23:G25)</f>
        <v>0</v>
      </c>
      <c r="H26" s="275"/>
      <c r="I26" s="478">
        <f>SUM(I23:I25)</f>
        <v>0</v>
      </c>
      <c r="J26" s="469">
        <f>SUM(J23:J25)</f>
        <v>0</v>
      </c>
      <c r="K26" s="297"/>
      <c r="L26" s="164"/>
      <c r="M26" s="387">
        <f>SUM(M23:M25)</f>
        <v>0</v>
      </c>
      <c r="N26" s="412"/>
      <c r="O26" s="429"/>
      <c r="P26" s="429"/>
      <c r="Q26" s="445"/>
      <c r="R26" s="262"/>
      <c r="S26" s="262"/>
    </row>
    <row r="27" spans="3:25" ht="18" customHeight="1" x14ac:dyDescent="0.15">
      <c r="C27" s="230"/>
      <c r="D27" s="242">
        <f>+D25+1</f>
        <v>14</v>
      </c>
      <c r="E27" s="989" t="s">
        <v>128</v>
      </c>
      <c r="F27" s="505"/>
      <c r="G27" s="461">
        <f t="shared" ref="G27:G35" si="5">+F27-J27</f>
        <v>0</v>
      </c>
      <c r="H27" s="273">
        <v>1</v>
      </c>
      <c r="I27" s="476">
        <f t="shared" ref="I27:I35" si="6">+H27*G27</f>
        <v>0</v>
      </c>
      <c r="J27" s="485">
        <f t="shared" ref="J27:J35" si="7">+IF(K27=1,INT(F27-(F27/1.1)),0)</f>
        <v>0</v>
      </c>
      <c r="K27" s="259"/>
      <c r="L27" s="371" t="s">
        <v>242</v>
      </c>
      <c r="M27" s="400">
        <f t="shared" ref="M27:M35" si="8">+IF(L27="○",G27,)</f>
        <v>0</v>
      </c>
      <c r="N27" s="407"/>
      <c r="O27" s="424"/>
      <c r="P27" s="424"/>
      <c r="Q27" s="440"/>
      <c r="R27" s="262"/>
      <c r="S27" s="262"/>
    </row>
    <row r="28" spans="3:25" ht="18" customHeight="1" x14ac:dyDescent="0.15">
      <c r="C28" s="230"/>
      <c r="D28" s="242">
        <f t="shared" ref="D28:D35" si="9">+D27+1</f>
        <v>15</v>
      </c>
      <c r="E28" s="990"/>
      <c r="F28" s="467"/>
      <c r="G28" s="461">
        <f t="shared" si="5"/>
        <v>0</v>
      </c>
      <c r="H28" s="273">
        <v>1</v>
      </c>
      <c r="I28" s="476">
        <f t="shared" si="6"/>
        <v>0</v>
      </c>
      <c r="J28" s="485">
        <f t="shared" si="7"/>
        <v>0</v>
      </c>
      <c r="K28" s="259"/>
      <c r="L28" s="371" t="s">
        <v>242</v>
      </c>
      <c r="M28" s="400">
        <f t="shared" si="8"/>
        <v>0</v>
      </c>
      <c r="N28" s="407"/>
      <c r="O28" s="424"/>
      <c r="P28" s="424"/>
      <c r="Q28" s="440"/>
      <c r="R28" s="262"/>
      <c r="S28" s="262"/>
    </row>
    <row r="29" spans="3:25" ht="18" customHeight="1" x14ac:dyDescent="0.15">
      <c r="C29" s="230"/>
      <c r="D29" s="242">
        <f t="shared" si="9"/>
        <v>16</v>
      </c>
      <c r="E29" s="990"/>
      <c r="F29" s="467"/>
      <c r="G29" s="461">
        <f t="shared" si="5"/>
        <v>0</v>
      </c>
      <c r="H29" s="273">
        <v>1</v>
      </c>
      <c r="I29" s="476">
        <f t="shared" si="6"/>
        <v>0</v>
      </c>
      <c r="J29" s="485">
        <f t="shared" si="7"/>
        <v>0</v>
      </c>
      <c r="K29" s="259"/>
      <c r="L29" s="371"/>
      <c r="M29" s="400">
        <f t="shared" si="8"/>
        <v>0</v>
      </c>
      <c r="N29" s="413"/>
      <c r="O29" s="430"/>
      <c r="P29" s="430"/>
      <c r="Q29" s="446"/>
      <c r="R29" s="262"/>
      <c r="S29" s="262"/>
    </row>
    <row r="30" spans="3:25" ht="18" customHeight="1" x14ac:dyDescent="0.15">
      <c r="C30" s="230"/>
      <c r="D30" s="242">
        <f t="shared" si="9"/>
        <v>17</v>
      </c>
      <c r="E30" s="990"/>
      <c r="F30" s="467"/>
      <c r="G30" s="461">
        <f t="shared" si="5"/>
        <v>0</v>
      </c>
      <c r="H30" s="273">
        <v>1</v>
      </c>
      <c r="I30" s="476">
        <f t="shared" si="6"/>
        <v>0</v>
      </c>
      <c r="J30" s="485">
        <f t="shared" si="7"/>
        <v>0</v>
      </c>
      <c r="K30" s="259"/>
      <c r="L30" s="371"/>
      <c r="M30" s="400">
        <f t="shared" si="8"/>
        <v>0</v>
      </c>
      <c r="N30" s="413"/>
      <c r="O30" s="430"/>
      <c r="P30" s="430"/>
      <c r="Q30" s="446"/>
      <c r="R30" s="262"/>
      <c r="S30" s="262"/>
    </row>
    <row r="31" spans="3:25" ht="18" customHeight="1" x14ac:dyDescent="0.15">
      <c r="C31" s="230"/>
      <c r="D31" s="242">
        <f t="shared" si="9"/>
        <v>18</v>
      </c>
      <c r="E31" s="990"/>
      <c r="F31" s="467"/>
      <c r="G31" s="461">
        <f t="shared" si="5"/>
        <v>0</v>
      </c>
      <c r="H31" s="273">
        <v>1</v>
      </c>
      <c r="I31" s="476">
        <f t="shared" si="6"/>
        <v>0</v>
      </c>
      <c r="J31" s="485">
        <f t="shared" si="7"/>
        <v>0</v>
      </c>
      <c r="K31" s="259"/>
      <c r="L31" s="371"/>
      <c r="M31" s="400">
        <f t="shared" si="8"/>
        <v>0</v>
      </c>
      <c r="N31" s="413"/>
      <c r="O31" s="430"/>
      <c r="P31" s="430"/>
      <c r="Q31" s="446"/>
      <c r="R31" s="262"/>
      <c r="S31" s="262"/>
    </row>
    <row r="32" spans="3:25" ht="18" customHeight="1" x14ac:dyDescent="0.15">
      <c r="C32" s="230"/>
      <c r="D32" s="242">
        <f t="shared" si="9"/>
        <v>19</v>
      </c>
      <c r="E32" s="990"/>
      <c r="F32" s="467"/>
      <c r="G32" s="461">
        <f t="shared" si="5"/>
        <v>0</v>
      </c>
      <c r="H32" s="273">
        <v>1</v>
      </c>
      <c r="I32" s="476">
        <f t="shared" si="6"/>
        <v>0</v>
      </c>
      <c r="J32" s="485">
        <f t="shared" si="7"/>
        <v>0</v>
      </c>
      <c r="K32" s="259"/>
      <c r="L32" s="371"/>
      <c r="M32" s="400">
        <f t="shared" si="8"/>
        <v>0</v>
      </c>
      <c r="N32" s="407"/>
      <c r="O32" s="424"/>
      <c r="P32" s="424"/>
      <c r="Q32" s="440"/>
      <c r="R32" s="262"/>
      <c r="S32" s="262"/>
    </row>
    <row r="33" spans="3:19" ht="18" customHeight="1" x14ac:dyDescent="0.15">
      <c r="C33" s="230"/>
      <c r="D33" s="242">
        <f t="shared" si="9"/>
        <v>20</v>
      </c>
      <c r="E33" s="990"/>
      <c r="F33" s="467"/>
      <c r="G33" s="461">
        <f t="shared" si="5"/>
        <v>0</v>
      </c>
      <c r="H33" s="273">
        <v>1</v>
      </c>
      <c r="I33" s="476">
        <f t="shared" si="6"/>
        <v>0</v>
      </c>
      <c r="J33" s="485">
        <f t="shared" si="7"/>
        <v>0</v>
      </c>
      <c r="K33" s="259"/>
      <c r="L33" s="371"/>
      <c r="M33" s="400">
        <f t="shared" si="8"/>
        <v>0</v>
      </c>
      <c r="N33" s="407"/>
      <c r="O33" s="424"/>
      <c r="P33" s="424"/>
      <c r="Q33" s="440"/>
      <c r="R33" s="262"/>
      <c r="S33" s="262"/>
    </row>
    <row r="34" spans="3:19" ht="18" customHeight="1" x14ac:dyDescent="0.15">
      <c r="C34" s="230"/>
      <c r="D34" s="242">
        <f t="shared" si="9"/>
        <v>21</v>
      </c>
      <c r="E34" s="990"/>
      <c r="F34" s="467"/>
      <c r="G34" s="461">
        <f t="shared" si="5"/>
        <v>0</v>
      </c>
      <c r="H34" s="273">
        <v>1</v>
      </c>
      <c r="I34" s="476">
        <f t="shared" si="6"/>
        <v>0</v>
      </c>
      <c r="J34" s="485">
        <f t="shared" si="7"/>
        <v>0</v>
      </c>
      <c r="K34" s="259"/>
      <c r="L34" s="371"/>
      <c r="M34" s="400">
        <f t="shared" si="8"/>
        <v>0</v>
      </c>
      <c r="N34" s="413"/>
      <c r="O34" s="430"/>
      <c r="P34" s="430"/>
      <c r="Q34" s="446"/>
      <c r="R34" s="262"/>
      <c r="S34" s="262"/>
    </row>
    <row r="35" spans="3:19" ht="18" customHeight="1" x14ac:dyDescent="0.15">
      <c r="C35" s="230"/>
      <c r="D35" s="242">
        <f t="shared" si="9"/>
        <v>22</v>
      </c>
      <c r="E35" s="998"/>
      <c r="F35" s="504"/>
      <c r="G35" s="462">
        <f t="shared" si="5"/>
        <v>0</v>
      </c>
      <c r="H35" s="273">
        <v>1</v>
      </c>
      <c r="I35" s="477">
        <f t="shared" si="6"/>
        <v>0</v>
      </c>
      <c r="J35" s="486">
        <f t="shared" si="7"/>
        <v>0</v>
      </c>
      <c r="K35" s="309"/>
      <c r="L35" s="370"/>
      <c r="M35" s="523">
        <f t="shared" si="8"/>
        <v>0</v>
      </c>
      <c r="N35" s="414"/>
      <c r="O35" s="431"/>
      <c r="P35" s="431"/>
      <c r="Q35" s="447"/>
      <c r="R35" s="262"/>
      <c r="S35" s="262"/>
    </row>
    <row r="36" spans="3:19" ht="18" customHeight="1" x14ac:dyDescent="0.15">
      <c r="C36" s="234"/>
      <c r="D36" s="953" t="s">
        <v>221</v>
      </c>
      <c r="E36" s="954"/>
      <c r="F36" s="463">
        <f>SUM(F27:F35)</f>
        <v>0</v>
      </c>
      <c r="G36" s="470">
        <f>SUM(G27:G35)</f>
        <v>0</v>
      </c>
      <c r="H36" s="277"/>
      <c r="I36" s="480">
        <f>SUM(I27:I35)</f>
        <v>0</v>
      </c>
      <c r="J36" s="470">
        <f>SUM(J27:J35)</f>
        <v>0</v>
      </c>
      <c r="K36" s="311"/>
      <c r="L36" s="372"/>
      <c r="M36" s="524">
        <f>SUM(M27:M35)</f>
        <v>0</v>
      </c>
      <c r="N36" s="415"/>
      <c r="O36" s="432"/>
      <c r="P36" s="432"/>
      <c r="Q36" s="448"/>
      <c r="R36" s="262"/>
      <c r="S36" s="262"/>
    </row>
    <row r="37" spans="3:19" ht="18" customHeight="1" x14ac:dyDescent="0.15">
      <c r="C37" s="235"/>
      <c r="D37" s="245">
        <f>+D35+1</f>
        <v>23</v>
      </c>
      <c r="E37" s="993" t="s">
        <v>108</v>
      </c>
      <c r="F37" s="506"/>
      <c r="G37" s="465">
        <f>+F37-J37</f>
        <v>0</v>
      </c>
      <c r="H37" s="278">
        <v>1</v>
      </c>
      <c r="I37" s="481">
        <f>+H37*G37</f>
        <v>0</v>
      </c>
      <c r="J37" s="488">
        <f>+IF(K37=1,INT(F37-(F37/1.1)),0)</f>
        <v>0</v>
      </c>
      <c r="K37" s="312"/>
      <c r="L37" s="373" t="s">
        <v>242</v>
      </c>
      <c r="M37" s="525">
        <f>+IF(L37="○",G37,)</f>
        <v>0</v>
      </c>
      <c r="N37" s="416"/>
      <c r="O37" s="433"/>
      <c r="P37" s="433"/>
      <c r="Q37" s="449"/>
      <c r="R37" s="262"/>
      <c r="S37" s="262"/>
    </row>
    <row r="38" spans="3:19" ht="18" customHeight="1" x14ac:dyDescent="0.15">
      <c r="C38" s="230"/>
      <c r="D38" s="242">
        <f>+D37+1</f>
        <v>24</v>
      </c>
      <c r="E38" s="990"/>
      <c r="F38" s="505"/>
      <c r="G38" s="464">
        <f>+F38-J38</f>
        <v>0</v>
      </c>
      <c r="H38" s="276">
        <v>1</v>
      </c>
      <c r="I38" s="479">
        <f>+H38*G38</f>
        <v>0</v>
      </c>
      <c r="J38" s="487">
        <f>+IF(K38=1,INT(F38-(F38/1.1)),0)</f>
        <v>0</v>
      </c>
      <c r="K38" s="310"/>
      <c r="L38" s="374" t="s">
        <v>242</v>
      </c>
      <c r="M38" s="526">
        <f>+IF(L38="○",G38,)</f>
        <v>0</v>
      </c>
      <c r="N38" s="411"/>
      <c r="O38" s="428"/>
      <c r="P38" s="428"/>
      <c r="Q38" s="444"/>
      <c r="R38" s="262"/>
      <c r="S38" s="262"/>
    </row>
    <row r="39" spans="3:19" ht="18" customHeight="1" x14ac:dyDescent="0.15">
      <c r="C39" s="230"/>
      <c r="D39" s="242">
        <f>+D38+1</f>
        <v>25</v>
      </c>
      <c r="E39" s="990"/>
      <c r="F39" s="505"/>
      <c r="G39" s="464">
        <f>+F39-J39</f>
        <v>0</v>
      </c>
      <c r="H39" s="276">
        <v>1</v>
      </c>
      <c r="I39" s="479">
        <f>+H39*G39</f>
        <v>0</v>
      </c>
      <c r="J39" s="487">
        <f>+IF(K39=1,INT(F39-(F39/1.1)),0)</f>
        <v>0</v>
      </c>
      <c r="K39" s="310"/>
      <c r="L39" s="374" t="s">
        <v>242</v>
      </c>
      <c r="M39" s="526">
        <f>+IF(L39="○",G39,)</f>
        <v>0</v>
      </c>
      <c r="N39" s="411"/>
      <c r="O39" s="428"/>
      <c r="P39" s="428"/>
      <c r="Q39" s="444"/>
      <c r="R39" s="262"/>
      <c r="S39" s="262"/>
    </row>
    <row r="40" spans="3:19" ht="18" customHeight="1" x14ac:dyDescent="0.15">
      <c r="C40" s="230"/>
      <c r="D40" s="242">
        <f>+D39+1</f>
        <v>26</v>
      </c>
      <c r="E40" s="990"/>
      <c r="F40" s="467"/>
      <c r="G40" s="461">
        <f>+F40-J40</f>
        <v>0</v>
      </c>
      <c r="H40" s="273">
        <v>1</v>
      </c>
      <c r="I40" s="476">
        <f>+H40*G40</f>
        <v>0</v>
      </c>
      <c r="J40" s="485">
        <f>+IF(K40=1,INT(F40-(F40/1.1)),0)</f>
        <v>0</v>
      </c>
      <c r="K40" s="259"/>
      <c r="L40" s="371"/>
      <c r="M40" s="400">
        <f>+IF(L40="○",G40,)</f>
        <v>0</v>
      </c>
      <c r="N40" s="407"/>
      <c r="O40" s="424"/>
      <c r="P40" s="424"/>
      <c r="Q40" s="440"/>
      <c r="R40" s="262"/>
      <c r="S40" s="262"/>
    </row>
    <row r="41" spans="3:19" ht="18" customHeight="1" x14ac:dyDescent="0.15">
      <c r="C41" s="230"/>
      <c r="D41" s="242">
        <f>+D40+1</f>
        <v>27</v>
      </c>
      <c r="E41" s="990"/>
      <c r="F41" s="504"/>
      <c r="G41" s="462">
        <f>+F41-J41</f>
        <v>0</v>
      </c>
      <c r="H41" s="274">
        <v>1</v>
      </c>
      <c r="I41" s="477">
        <f>+H41*G41</f>
        <v>0</v>
      </c>
      <c r="J41" s="486">
        <f>+IF(K41=1,INT(F41-(F41/1.1)),0)</f>
        <v>0</v>
      </c>
      <c r="K41" s="309"/>
      <c r="L41" s="370"/>
      <c r="M41" s="523">
        <f>+IF(L41="○",G41,)</f>
        <v>0</v>
      </c>
      <c r="N41" s="408"/>
      <c r="O41" s="425"/>
      <c r="P41" s="425"/>
      <c r="Q41" s="441"/>
      <c r="R41" s="262"/>
      <c r="S41" s="262"/>
    </row>
    <row r="42" spans="3:19" ht="18" customHeight="1" x14ac:dyDescent="0.15">
      <c r="C42" s="232"/>
      <c r="D42" s="951" t="s">
        <v>221</v>
      </c>
      <c r="E42" s="952"/>
      <c r="F42" s="463">
        <f>SUM(F37:F41)</f>
        <v>0</v>
      </c>
      <c r="G42" s="469">
        <f>SUM(G37:G41)</f>
        <v>0</v>
      </c>
      <c r="H42" s="275"/>
      <c r="I42" s="478">
        <f>SUM(I37:I41)</f>
        <v>0</v>
      </c>
      <c r="J42" s="469">
        <f>SUM(J37:J41)</f>
        <v>0</v>
      </c>
      <c r="K42" s="297"/>
      <c r="L42" s="164"/>
      <c r="M42" s="387">
        <f>SUM(M37:M41)</f>
        <v>0</v>
      </c>
      <c r="N42" s="1007" t="str">
        <f>+IF(F42&gt;=(F96*0.6),"6割超えています。","　")</f>
        <v>6割超えています。</v>
      </c>
      <c r="O42" s="1008"/>
      <c r="P42" s="1008"/>
      <c r="Q42" s="1009"/>
      <c r="R42" s="262"/>
      <c r="S42" s="262"/>
    </row>
    <row r="43" spans="3:19" ht="18" customHeight="1" x14ac:dyDescent="0.15">
      <c r="C43" s="230"/>
      <c r="D43" s="242">
        <f>D41+1</f>
        <v>28</v>
      </c>
      <c r="E43" s="994" t="s">
        <v>203</v>
      </c>
      <c r="F43" s="505"/>
      <c r="G43" s="461">
        <f>+F43-J43</f>
        <v>0</v>
      </c>
      <c r="H43" s="273">
        <v>1</v>
      </c>
      <c r="I43" s="476">
        <f>+H43*G43</f>
        <v>0</v>
      </c>
      <c r="J43" s="485">
        <f>+IF(K43=1,INT(F43-(F43/1.1)),0)</f>
        <v>0</v>
      </c>
      <c r="K43" s="259"/>
      <c r="L43" s="366"/>
      <c r="M43" s="388">
        <f>+IF(L43="○",G43,)</f>
        <v>0</v>
      </c>
      <c r="N43" s="413"/>
      <c r="O43" s="430"/>
      <c r="P43" s="430"/>
      <c r="Q43" s="446"/>
      <c r="R43" s="262"/>
      <c r="S43" s="262"/>
    </row>
    <row r="44" spans="3:19" ht="18" customHeight="1" x14ac:dyDescent="0.15">
      <c r="C44" s="230"/>
      <c r="D44" s="242">
        <f>+D43+1</f>
        <v>29</v>
      </c>
      <c r="E44" s="995"/>
      <c r="F44" s="467"/>
      <c r="G44" s="461">
        <f>+F44-J44</f>
        <v>0</v>
      </c>
      <c r="H44" s="273">
        <v>1</v>
      </c>
      <c r="I44" s="476">
        <f>+H44*G44</f>
        <v>0</v>
      </c>
      <c r="J44" s="485">
        <f>+IF(K44=1,INT(F44-(F44/1.1)),0)</f>
        <v>0</v>
      </c>
      <c r="K44" s="259"/>
      <c r="L44" s="368"/>
      <c r="M44" s="390">
        <f>+IF(L44="○",G44,)</f>
        <v>0</v>
      </c>
      <c r="N44" s="413"/>
      <c r="O44" s="430"/>
      <c r="P44" s="430"/>
      <c r="Q44" s="446"/>
      <c r="R44" s="262"/>
      <c r="S44" s="262"/>
    </row>
    <row r="45" spans="3:19" ht="18" customHeight="1" x14ac:dyDescent="0.15">
      <c r="C45" s="230"/>
      <c r="D45" s="242">
        <f>+D44+1</f>
        <v>30</v>
      </c>
      <c r="E45" s="996"/>
      <c r="F45" s="504"/>
      <c r="G45" s="461">
        <f>+F45-J45</f>
        <v>0</v>
      </c>
      <c r="H45" s="273">
        <v>1</v>
      </c>
      <c r="I45" s="476">
        <f>+H45*G45</f>
        <v>0</v>
      </c>
      <c r="J45" s="485">
        <f>+IF(K45=1,INT(F45-(F45/1.1)),0)</f>
        <v>0</v>
      </c>
      <c r="K45" s="259"/>
      <c r="L45" s="365"/>
      <c r="M45" s="386">
        <f>+IF(L45="○",G45,)</f>
        <v>0</v>
      </c>
      <c r="N45" s="413"/>
      <c r="O45" s="430"/>
      <c r="P45" s="430"/>
      <c r="Q45" s="446"/>
      <c r="R45" s="262"/>
      <c r="S45" s="262"/>
    </row>
    <row r="46" spans="3:19" ht="18" customHeight="1" x14ac:dyDescent="0.15">
      <c r="C46" s="232"/>
      <c r="D46" s="951" t="s">
        <v>221</v>
      </c>
      <c r="E46" s="952"/>
      <c r="F46" s="463">
        <f>SUM(F43:F45)</f>
        <v>0</v>
      </c>
      <c r="G46" s="469">
        <f>SUM(G43:G45)</f>
        <v>0</v>
      </c>
      <c r="H46" s="275"/>
      <c r="I46" s="478">
        <f>SUM(I43:I45)</f>
        <v>0</v>
      </c>
      <c r="J46" s="469">
        <f>SUM(J43:J45)</f>
        <v>0</v>
      </c>
      <c r="K46" s="297"/>
      <c r="L46" s="164"/>
      <c r="M46" s="387">
        <f>SUM(M43:M45)</f>
        <v>0</v>
      </c>
      <c r="N46" s="412"/>
      <c r="O46" s="429"/>
      <c r="P46" s="429"/>
      <c r="Q46" s="445"/>
      <c r="R46" s="262"/>
      <c r="S46" s="262"/>
    </row>
    <row r="47" spans="3:19" ht="18" customHeight="1" x14ac:dyDescent="0.15">
      <c r="C47" s="230"/>
      <c r="D47" s="242">
        <f>+D45+1</f>
        <v>31</v>
      </c>
      <c r="E47" s="994" t="s">
        <v>204</v>
      </c>
      <c r="F47" s="505"/>
      <c r="G47" s="461">
        <f>+F47-J47</f>
        <v>0</v>
      </c>
      <c r="H47" s="273">
        <v>1</v>
      </c>
      <c r="I47" s="476">
        <f>+H47*G47</f>
        <v>0</v>
      </c>
      <c r="J47" s="485">
        <f>+IF(K47=1,INT(F47-(F47/1.1)),0)</f>
        <v>0</v>
      </c>
      <c r="K47" s="259"/>
      <c r="L47" s="366"/>
      <c r="M47" s="388">
        <f>+IF(L47="○",G47,)</f>
        <v>0</v>
      </c>
      <c r="N47" s="413"/>
      <c r="O47" s="430"/>
      <c r="P47" s="430"/>
      <c r="Q47" s="446"/>
      <c r="R47" s="262"/>
      <c r="S47" s="262"/>
    </row>
    <row r="48" spans="3:19" ht="18" customHeight="1" x14ac:dyDescent="0.15">
      <c r="C48" s="230"/>
      <c r="D48" s="242">
        <f>+D47+1</f>
        <v>32</v>
      </c>
      <c r="E48" s="995"/>
      <c r="F48" s="467"/>
      <c r="G48" s="461">
        <f>+F48-J48</f>
        <v>0</v>
      </c>
      <c r="H48" s="273">
        <v>1</v>
      </c>
      <c r="I48" s="476">
        <f>+H48*G48</f>
        <v>0</v>
      </c>
      <c r="J48" s="485">
        <f>+IF(K48=1,INT(F48-(F48/1.1)),0)</f>
        <v>0</v>
      </c>
      <c r="K48" s="259"/>
      <c r="L48" s="368"/>
      <c r="M48" s="390">
        <f>+IF(L48="○",G48,)</f>
        <v>0</v>
      </c>
      <c r="N48" s="413"/>
      <c r="O48" s="430"/>
      <c r="P48" s="430"/>
      <c r="Q48" s="446"/>
      <c r="R48" s="262"/>
      <c r="S48" s="262"/>
    </row>
    <row r="49" spans="3:19" ht="18" customHeight="1" x14ac:dyDescent="0.15">
      <c r="C49" s="230"/>
      <c r="D49" s="242">
        <f>+D48+1</f>
        <v>33</v>
      </c>
      <c r="E49" s="997"/>
      <c r="F49" s="504"/>
      <c r="G49" s="461">
        <f>+F49-J49</f>
        <v>0</v>
      </c>
      <c r="H49" s="273">
        <v>1</v>
      </c>
      <c r="I49" s="476">
        <f>+H49*G49</f>
        <v>0</v>
      </c>
      <c r="J49" s="485">
        <f>+IF(K49=1,INT(F49-(F49/1.1)),0)</f>
        <v>0</v>
      </c>
      <c r="K49" s="259"/>
      <c r="L49" s="365"/>
      <c r="M49" s="386">
        <f>+IF(L49="○",G49,)</f>
        <v>0</v>
      </c>
      <c r="N49" s="413"/>
      <c r="O49" s="430"/>
      <c r="P49" s="430"/>
      <c r="Q49" s="446"/>
      <c r="R49" s="262"/>
      <c r="S49" s="262"/>
    </row>
    <row r="50" spans="3:19" ht="18" customHeight="1" x14ac:dyDescent="0.15">
      <c r="C50" s="232"/>
      <c r="D50" s="951" t="s">
        <v>221</v>
      </c>
      <c r="E50" s="952"/>
      <c r="F50" s="463">
        <f>SUM(F47:F49)</f>
        <v>0</v>
      </c>
      <c r="G50" s="469">
        <f>SUM(G47:G49)</f>
        <v>0</v>
      </c>
      <c r="H50" s="275"/>
      <c r="I50" s="478">
        <f>SUM(I47:I49)</f>
        <v>0</v>
      </c>
      <c r="J50" s="469">
        <f>SUM(J47:J49)</f>
        <v>0</v>
      </c>
      <c r="K50" s="297"/>
      <c r="L50" s="164"/>
      <c r="M50" s="387">
        <f>SUM(M47:M49)</f>
        <v>0</v>
      </c>
      <c r="N50" s="412"/>
      <c r="O50" s="429"/>
      <c r="P50" s="429"/>
      <c r="Q50" s="445"/>
      <c r="R50" s="262"/>
      <c r="S50" s="262"/>
    </row>
    <row r="51" spans="3:19" ht="18" customHeight="1" x14ac:dyDescent="0.15">
      <c r="C51" s="230"/>
      <c r="D51" s="242">
        <f>+D49+1</f>
        <v>34</v>
      </c>
      <c r="E51" s="994" t="s">
        <v>207</v>
      </c>
      <c r="F51" s="505"/>
      <c r="G51" s="461">
        <f>+F51-J51</f>
        <v>0</v>
      </c>
      <c r="H51" s="273">
        <v>1</v>
      </c>
      <c r="I51" s="476">
        <f>+H51*G51</f>
        <v>0</v>
      </c>
      <c r="J51" s="485">
        <f>+IF(K51=1,INT(F51-(F51/1.1)),0)</f>
        <v>0</v>
      </c>
      <c r="K51" s="259"/>
      <c r="L51" s="366"/>
      <c r="M51" s="388">
        <f>+IF(L51="○",G51,)</f>
        <v>0</v>
      </c>
      <c r="N51" s="413"/>
      <c r="O51" s="430"/>
      <c r="P51" s="430"/>
      <c r="Q51" s="446"/>
      <c r="R51" s="262"/>
      <c r="S51" s="262"/>
    </row>
    <row r="52" spans="3:19" ht="18" customHeight="1" x14ac:dyDescent="0.15">
      <c r="C52" s="230"/>
      <c r="D52" s="242">
        <f>+D51+1</f>
        <v>35</v>
      </c>
      <c r="E52" s="995"/>
      <c r="F52" s="467"/>
      <c r="G52" s="461">
        <f>+F52-J52</f>
        <v>0</v>
      </c>
      <c r="H52" s="273">
        <v>1</v>
      </c>
      <c r="I52" s="476">
        <f>+H52*G52</f>
        <v>0</v>
      </c>
      <c r="J52" s="485">
        <f>+IF(K52=1,INT(F52-(F52/1.1)),0)</f>
        <v>0</v>
      </c>
      <c r="K52" s="259"/>
      <c r="L52" s="368"/>
      <c r="M52" s="390">
        <f>+IF(L52="○",G52,)</f>
        <v>0</v>
      </c>
      <c r="N52" s="413"/>
      <c r="O52" s="430"/>
      <c r="P52" s="430"/>
      <c r="Q52" s="446"/>
      <c r="R52" s="262"/>
      <c r="S52" s="262"/>
    </row>
    <row r="53" spans="3:19" ht="18" customHeight="1" x14ac:dyDescent="0.15">
      <c r="C53" s="230"/>
      <c r="D53" s="242">
        <f>+D52+1</f>
        <v>36</v>
      </c>
      <c r="E53" s="996"/>
      <c r="F53" s="504"/>
      <c r="G53" s="461">
        <f>+F53-J53</f>
        <v>0</v>
      </c>
      <c r="H53" s="273">
        <v>1</v>
      </c>
      <c r="I53" s="476">
        <f>+H53*G53</f>
        <v>0</v>
      </c>
      <c r="J53" s="485">
        <f>+IF(K53=1,INT(F53-(F53/1.1)),0)</f>
        <v>0</v>
      </c>
      <c r="K53" s="259"/>
      <c r="L53" s="365"/>
      <c r="M53" s="386">
        <f>+IF(L53="○",G53,)</f>
        <v>0</v>
      </c>
      <c r="N53" s="413"/>
      <c r="O53" s="430"/>
      <c r="P53" s="430"/>
      <c r="Q53" s="446"/>
      <c r="R53" s="262"/>
      <c r="S53" s="262"/>
    </row>
    <row r="54" spans="3:19" ht="18" customHeight="1" x14ac:dyDescent="0.15">
      <c r="C54" s="232"/>
      <c r="D54" s="951" t="s">
        <v>221</v>
      </c>
      <c r="E54" s="952"/>
      <c r="F54" s="463">
        <f>SUM(F51:F53)</f>
        <v>0</v>
      </c>
      <c r="G54" s="471">
        <f>SUM(G51:G53)</f>
        <v>0</v>
      </c>
      <c r="H54" s="275"/>
      <c r="I54" s="478">
        <f>SUM(I51:I53)</f>
        <v>0</v>
      </c>
      <c r="J54" s="469">
        <f>SUM(J51:J53)</f>
        <v>0</v>
      </c>
      <c r="K54" s="297"/>
      <c r="L54" s="164"/>
      <c r="M54" s="387">
        <f>SUM(M51:M53)</f>
        <v>0</v>
      </c>
      <c r="N54" s="412"/>
      <c r="O54" s="429"/>
      <c r="P54" s="429"/>
      <c r="Q54" s="445"/>
      <c r="R54" s="262"/>
      <c r="S54" s="262"/>
    </row>
    <row r="55" spans="3:19" ht="18" customHeight="1" x14ac:dyDescent="0.15">
      <c r="C55" s="230"/>
      <c r="D55" s="244">
        <f>+D53+1</f>
        <v>37</v>
      </c>
      <c r="E55" s="990" t="s">
        <v>210</v>
      </c>
      <c r="F55" s="506"/>
      <c r="G55" s="464">
        <f t="shared" ref="G55:G62" si="10">+F55-J55</f>
        <v>0</v>
      </c>
      <c r="H55" s="276">
        <v>1</v>
      </c>
      <c r="I55" s="479">
        <f t="shared" ref="I55:I62" si="11">+H55*G55</f>
        <v>0</v>
      </c>
      <c r="J55" s="487">
        <f t="shared" ref="J55:J62" si="12">+IF(K55=1,INT(F55-(F55/1.1)),0)</f>
        <v>0</v>
      </c>
      <c r="K55" s="310"/>
      <c r="L55" s="366"/>
      <c r="M55" s="388">
        <f t="shared" ref="M55:M62" si="13">+IF(L55="○",G55,)</f>
        <v>0</v>
      </c>
      <c r="N55" s="411"/>
      <c r="O55" s="428"/>
      <c r="P55" s="428"/>
      <c r="Q55" s="444"/>
      <c r="R55" s="262"/>
      <c r="S55" s="262"/>
    </row>
    <row r="56" spans="3:19" ht="18" customHeight="1" x14ac:dyDescent="0.15">
      <c r="C56" s="230"/>
      <c r="D56" s="242">
        <f t="shared" ref="D56:D62" si="14">+D55+1</f>
        <v>38</v>
      </c>
      <c r="E56" s="990"/>
      <c r="F56" s="467"/>
      <c r="G56" s="461">
        <f t="shared" si="10"/>
        <v>0</v>
      </c>
      <c r="H56" s="273">
        <v>1</v>
      </c>
      <c r="I56" s="476">
        <f t="shared" si="11"/>
        <v>0</v>
      </c>
      <c r="J56" s="485">
        <f t="shared" si="12"/>
        <v>0</v>
      </c>
      <c r="K56" s="259"/>
      <c r="L56" s="368"/>
      <c r="M56" s="390">
        <f t="shared" si="13"/>
        <v>0</v>
      </c>
      <c r="N56" s="413"/>
      <c r="O56" s="430"/>
      <c r="P56" s="430"/>
      <c r="Q56" s="446"/>
      <c r="R56" s="262"/>
      <c r="S56" s="262"/>
    </row>
    <row r="57" spans="3:19" ht="18" customHeight="1" x14ac:dyDescent="0.15">
      <c r="C57" s="230"/>
      <c r="D57" s="242">
        <f t="shared" si="14"/>
        <v>39</v>
      </c>
      <c r="E57" s="990"/>
      <c r="F57" s="467"/>
      <c r="G57" s="461">
        <f t="shared" si="10"/>
        <v>0</v>
      </c>
      <c r="H57" s="273">
        <v>1</v>
      </c>
      <c r="I57" s="476">
        <f t="shared" si="11"/>
        <v>0</v>
      </c>
      <c r="J57" s="485">
        <f t="shared" si="12"/>
        <v>0</v>
      </c>
      <c r="K57" s="259"/>
      <c r="L57" s="368"/>
      <c r="M57" s="390">
        <f t="shared" si="13"/>
        <v>0</v>
      </c>
      <c r="N57" s="413"/>
      <c r="O57" s="430"/>
      <c r="P57" s="430"/>
      <c r="Q57" s="446"/>
      <c r="R57" s="262"/>
      <c r="S57" s="262"/>
    </row>
    <row r="58" spans="3:19" ht="18" customHeight="1" x14ac:dyDescent="0.15">
      <c r="C58" s="230"/>
      <c r="D58" s="242">
        <f t="shared" si="14"/>
        <v>40</v>
      </c>
      <c r="E58" s="990"/>
      <c r="F58" s="467"/>
      <c r="G58" s="461">
        <f t="shared" si="10"/>
        <v>0</v>
      </c>
      <c r="H58" s="273">
        <v>1</v>
      </c>
      <c r="I58" s="476">
        <f t="shared" si="11"/>
        <v>0</v>
      </c>
      <c r="J58" s="485">
        <f t="shared" si="12"/>
        <v>0</v>
      </c>
      <c r="K58" s="259"/>
      <c r="L58" s="368"/>
      <c r="M58" s="390">
        <f t="shared" si="13"/>
        <v>0</v>
      </c>
      <c r="N58" s="413"/>
      <c r="O58" s="430"/>
      <c r="P58" s="430"/>
      <c r="Q58" s="446"/>
      <c r="R58" s="262"/>
      <c r="S58" s="262"/>
    </row>
    <row r="59" spans="3:19" ht="18" customHeight="1" x14ac:dyDescent="0.15">
      <c r="C59" s="230"/>
      <c r="D59" s="242">
        <f t="shared" si="14"/>
        <v>41</v>
      </c>
      <c r="E59" s="990"/>
      <c r="F59" s="467"/>
      <c r="G59" s="461">
        <f t="shared" si="10"/>
        <v>0</v>
      </c>
      <c r="H59" s="273">
        <v>1</v>
      </c>
      <c r="I59" s="476">
        <f t="shared" si="11"/>
        <v>0</v>
      </c>
      <c r="J59" s="485">
        <f t="shared" si="12"/>
        <v>0</v>
      </c>
      <c r="K59" s="259"/>
      <c r="L59" s="368"/>
      <c r="M59" s="390">
        <f t="shared" si="13"/>
        <v>0</v>
      </c>
      <c r="N59" s="413"/>
      <c r="O59" s="430"/>
      <c r="P59" s="430"/>
      <c r="Q59" s="446"/>
      <c r="R59" s="262"/>
      <c r="S59" s="262"/>
    </row>
    <row r="60" spans="3:19" ht="18" customHeight="1" x14ac:dyDescent="0.15">
      <c r="C60" s="230"/>
      <c r="D60" s="242">
        <f t="shared" si="14"/>
        <v>42</v>
      </c>
      <c r="E60" s="990"/>
      <c r="F60" s="467"/>
      <c r="G60" s="461">
        <f t="shared" si="10"/>
        <v>0</v>
      </c>
      <c r="H60" s="273">
        <v>1</v>
      </c>
      <c r="I60" s="476">
        <f t="shared" si="11"/>
        <v>0</v>
      </c>
      <c r="J60" s="485">
        <f t="shared" si="12"/>
        <v>0</v>
      </c>
      <c r="K60" s="259"/>
      <c r="L60" s="368"/>
      <c r="M60" s="390">
        <f t="shared" si="13"/>
        <v>0</v>
      </c>
      <c r="N60" s="413"/>
      <c r="O60" s="430"/>
      <c r="P60" s="430"/>
      <c r="Q60" s="446"/>
      <c r="R60" s="262"/>
      <c r="S60" s="262"/>
    </row>
    <row r="61" spans="3:19" ht="18" customHeight="1" x14ac:dyDescent="0.15">
      <c r="C61" s="230"/>
      <c r="D61" s="242">
        <f t="shared" si="14"/>
        <v>43</v>
      </c>
      <c r="E61" s="990"/>
      <c r="F61" s="467"/>
      <c r="G61" s="461">
        <f t="shared" si="10"/>
        <v>0</v>
      </c>
      <c r="H61" s="273">
        <v>1</v>
      </c>
      <c r="I61" s="476">
        <f t="shared" si="11"/>
        <v>0</v>
      </c>
      <c r="J61" s="485">
        <f t="shared" si="12"/>
        <v>0</v>
      </c>
      <c r="K61" s="259"/>
      <c r="L61" s="368"/>
      <c r="M61" s="390">
        <f t="shared" si="13"/>
        <v>0</v>
      </c>
      <c r="N61" s="413"/>
      <c r="O61" s="430"/>
      <c r="P61" s="430"/>
      <c r="Q61" s="446"/>
      <c r="R61" s="262"/>
      <c r="S61" s="262"/>
    </row>
    <row r="62" spans="3:19" ht="18" customHeight="1" x14ac:dyDescent="0.15">
      <c r="C62" s="230"/>
      <c r="D62" s="242">
        <f t="shared" si="14"/>
        <v>44</v>
      </c>
      <c r="E62" s="990"/>
      <c r="F62" s="504"/>
      <c r="G62" s="462">
        <f t="shared" si="10"/>
        <v>0</v>
      </c>
      <c r="H62" s="274">
        <v>1</v>
      </c>
      <c r="I62" s="477">
        <f t="shared" si="11"/>
        <v>0</v>
      </c>
      <c r="J62" s="486">
        <f t="shared" si="12"/>
        <v>0</v>
      </c>
      <c r="K62" s="309"/>
      <c r="L62" s="365"/>
      <c r="M62" s="386">
        <f t="shared" si="13"/>
        <v>0</v>
      </c>
      <c r="N62" s="414"/>
      <c r="O62" s="431"/>
      <c r="P62" s="431"/>
      <c r="Q62" s="447"/>
      <c r="R62" s="262"/>
      <c r="S62" s="262"/>
    </row>
    <row r="63" spans="3:19" ht="18" customHeight="1" x14ac:dyDescent="0.15">
      <c r="C63" s="232"/>
      <c r="D63" s="951" t="s">
        <v>221</v>
      </c>
      <c r="E63" s="952"/>
      <c r="F63" s="463">
        <f>SUM(F55:F62)</f>
        <v>0</v>
      </c>
      <c r="G63" s="469">
        <f>SUM(G55:G62)</f>
        <v>0</v>
      </c>
      <c r="H63" s="275"/>
      <c r="I63" s="478">
        <f>SUM(I55:I62)</f>
        <v>0</v>
      </c>
      <c r="J63" s="469">
        <f>SUM(J55:J62)</f>
        <v>0</v>
      </c>
      <c r="K63" s="297"/>
      <c r="L63" s="164"/>
      <c r="M63" s="387">
        <f>SUM(M55:M62)</f>
        <v>0</v>
      </c>
      <c r="N63" s="409"/>
      <c r="O63" s="426"/>
      <c r="P63" s="426"/>
      <c r="Q63" s="442"/>
      <c r="R63" s="262"/>
      <c r="S63" s="262"/>
    </row>
    <row r="64" spans="3:19" ht="18" customHeight="1" x14ac:dyDescent="0.15">
      <c r="C64" s="230"/>
      <c r="D64" s="242">
        <f>+D62+1</f>
        <v>45</v>
      </c>
      <c r="E64" s="994" t="s">
        <v>228</v>
      </c>
      <c r="F64" s="505"/>
      <c r="G64" s="464">
        <f>+F64-J64</f>
        <v>0</v>
      </c>
      <c r="H64" s="276">
        <v>1</v>
      </c>
      <c r="I64" s="479">
        <f>+INT(H64*G64)</f>
        <v>0</v>
      </c>
      <c r="J64" s="487">
        <f>+IF(K64=1,INT(F64-(F64/1.1)),0)</f>
        <v>0</v>
      </c>
      <c r="K64" s="310"/>
      <c r="L64" s="366"/>
      <c r="M64" s="388"/>
      <c r="N64" s="411"/>
      <c r="O64" s="428"/>
      <c r="P64" s="428"/>
      <c r="Q64" s="444"/>
      <c r="R64" s="262"/>
      <c r="S64" s="262"/>
    </row>
    <row r="65" spans="3:19" ht="18" customHeight="1" x14ac:dyDescent="0.15">
      <c r="C65" s="230"/>
      <c r="D65" s="242">
        <f>+D64+1</f>
        <v>46</v>
      </c>
      <c r="E65" s="995"/>
      <c r="F65" s="467"/>
      <c r="G65" s="461">
        <f>+F65-J65</f>
        <v>0</v>
      </c>
      <c r="H65" s="273">
        <v>1</v>
      </c>
      <c r="I65" s="476">
        <f>+INT(H65*G65)</f>
        <v>0</v>
      </c>
      <c r="J65" s="485">
        <f>+IF(K65=1,INT(F65-(F65/1.1)),0)</f>
        <v>0</v>
      </c>
      <c r="K65" s="259"/>
      <c r="L65" s="368"/>
      <c r="M65" s="390">
        <f>+IF(L65="○",G65,)</f>
        <v>0</v>
      </c>
      <c r="N65" s="413"/>
      <c r="O65" s="430"/>
      <c r="P65" s="430"/>
      <c r="Q65" s="446"/>
      <c r="R65" s="262"/>
      <c r="S65" s="262"/>
    </row>
    <row r="66" spans="3:19" ht="18" customHeight="1" x14ac:dyDescent="0.15">
      <c r="C66" s="230"/>
      <c r="D66" s="242">
        <f>+D65+1</f>
        <v>47</v>
      </c>
      <c r="E66" s="995"/>
      <c r="F66" s="467"/>
      <c r="G66" s="461">
        <f>+F66-J66</f>
        <v>0</v>
      </c>
      <c r="H66" s="273">
        <v>1</v>
      </c>
      <c r="I66" s="476">
        <f>+INT(H66*G66)</f>
        <v>0</v>
      </c>
      <c r="J66" s="485">
        <f>+IF(K66=1,INT(F66-(F66/1.1)),0)</f>
        <v>0</v>
      </c>
      <c r="K66" s="259"/>
      <c r="L66" s="368"/>
      <c r="M66" s="390">
        <f>+IF(L66="○",G66,)</f>
        <v>0</v>
      </c>
      <c r="N66" s="413"/>
      <c r="O66" s="430"/>
      <c r="P66" s="430"/>
      <c r="Q66" s="446"/>
      <c r="R66" s="262"/>
      <c r="S66" s="262"/>
    </row>
    <row r="67" spans="3:19" ht="18" customHeight="1" x14ac:dyDescent="0.15">
      <c r="C67" s="230"/>
      <c r="D67" s="242">
        <f>+D66+1</f>
        <v>48</v>
      </c>
      <c r="E67" s="995"/>
      <c r="F67" s="467"/>
      <c r="G67" s="461">
        <f>+F67-J67</f>
        <v>0</v>
      </c>
      <c r="H67" s="273">
        <v>1</v>
      </c>
      <c r="I67" s="476">
        <f>+INT(H67*G67)</f>
        <v>0</v>
      </c>
      <c r="J67" s="485">
        <f>+IF(K67=1,INT(F67-(F67/1.1)),0)</f>
        <v>0</v>
      </c>
      <c r="K67" s="259"/>
      <c r="L67" s="368"/>
      <c r="M67" s="390">
        <f>+IF(L67="○",G67,)</f>
        <v>0</v>
      </c>
      <c r="N67" s="413"/>
      <c r="O67" s="430"/>
      <c r="P67" s="430"/>
      <c r="Q67" s="446"/>
      <c r="R67" s="262"/>
      <c r="S67" s="262"/>
    </row>
    <row r="68" spans="3:19" ht="18" customHeight="1" x14ac:dyDescent="0.15">
      <c r="C68" s="230"/>
      <c r="D68" s="242">
        <f>+D67+1</f>
        <v>49</v>
      </c>
      <c r="E68" s="996"/>
      <c r="F68" s="504"/>
      <c r="G68" s="462">
        <f>+F68-J68</f>
        <v>0</v>
      </c>
      <c r="H68" s="274">
        <v>1</v>
      </c>
      <c r="I68" s="477">
        <f>+INT(H68*G68)</f>
        <v>0</v>
      </c>
      <c r="J68" s="486">
        <f>+IF(K68=1,INT(F68-(F68/1.1)),0)</f>
        <v>0</v>
      </c>
      <c r="K68" s="309"/>
      <c r="L68" s="365"/>
      <c r="M68" s="386">
        <f>+IF(L68="○",G68,)</f>
        <v>0</v>
      </c>
      <c r="N68" s="414"/>
      <c r="O68" s="431"/>
      <c r="P68" s="431"/>
      <c r="Q68" s="447"/>
      <c r="R68" s="262"/>
      <c r="S68" s="262"/>
    </row>
    <row r="69" spans="3:19" ht="18" customHeight="1" x14ac:dyDescent="0.15">
      <c r="C69" s="234"/>
      <c r="D69" s="953" t="s">
        <v>221</v>
      </c>
      <c r="E69" s="954"/>
      <c r="F69" s="463">
        <f>SUM(F64:F68)</f>
        <v>0</v>
      </c>
      <c r="G69" s="470">
        <f>SUM(G64:G68)</f>
        <v>0</v>
      </c>
      <c r="H69" s="277"/>
      <c r="I69" s="480">
        <f>SUM(I64:I68)</f>
        <v>0</v>
      </c>
      <c r="J69" s="470">
        <f>SUM(J64:J68)</f>
        <v>0</v>
      </c>
      <c r="K69" s="311"/>
      <c r="L69" s="372"/>
      <c r="M69" s="524">
        <f>SUM(M64:M68)</f>
        <v>0</v>
      </c>
      <c r="N69" s="415"/>
      <c r="O69" s="432"/>
      <c r="P69" s="432"/>
      <c r="Q69" s="448"/>
      <c r="R69" s="262"/>
      <c r="S69" s="262"/>
    </row>
    <row r="70" spans="3:19" ht="18" customHeight="1" x14ac:dyDescent="0.15">
      <c r="C70" s="235"/>
      <c r="D70" s="245">
        <f>+D68+1</f>
        <v>50</v>
      </c>
      <c r="E70" s="993" t="s">
        <v>156</v>
      </c>
      <c r="F70" s="506"/>
      <c r="G70" s="465">
        <f>+F70-J70</f>
        <v>0</v>
      </c>
      <c r="H70" s="278">
        <v>1</v>
      </c>
      <c r="I70" s="481">
        <f>+INT(H70*G70)</f>
        <v>0</v>
      </c>
      <c r="J70" s="488">
        <f>+IF(K70=1,INT(F70-(F70/1.1)),0)</f>
        <v>0</v>
      </c>
      <c r="K70" s="312"/>
      <c r="L70" s="375"/>
      <c r="M70" s="398">
        <f>+IF(L70="○",G70,)</f>
        <v>0</v>
      </c>
      <c r="N70" s="417"/>
      <c r="O70" s="434"/>
      <c r="P70" s="434"/>
      <c r="Q70" s="450"/>
      <c r="R70" s="262"/>
      <c r="S70" s="262"/>
    </row>
    <row r="71" spans="3:19" ht="18" customHeight="1" x14ac:dyDescent="0.15">
      <c r="C71" s="230"/>
      <c r="D71" s="242">
        <f>+D70+1</f>
        <v>51</v>
      </c>
      <c r="E71" s="990"/>
      <c r="F71" s="467"/>
      <c r="G71" s="461">
        <f>+F71-J71</f>
        <v>0</v>
      </c>
      <c r="H71" s="273">
        <v>1</v>
      </c>
      <c r="I71" s="476">
        <f>+INT(H71*G71)</f>
        <v>0</v>
      </c>
      <c r="J71" s="485">
        <f>+IF(K71=1,INT(F71-(F71/1.1)),0)</f>
        <v>0</v>
      </c>
      <c r="K71" s="259"/>
      <c r="L71" s="368"/>
      <c r="M71" s="390">
        <f>+IF(L71="○",G71,)</f>
        <v>0</v>
      </c>
      <c r="N71" s="413"/>
      <c r="O71" s="430"/>
      <c r="P71" s="430"/>
      <c r="Q71" s="446"/>
      <c r="R71" s="262"/>
      <c r="S71" s="262"/>
    </row>
    <row r="72" spans="3:19" ht="18" customHeight="1" x14ac:dyDescent="0.15">
      <c r="C72" s="230"/>
      <c r="D72" s="242">
        <f>+D71+1</f>
        <v>52</v>
      </c>
      <c r="E72" s="990"/>
      <c r="F72" s="467"/>
      <c r="G72" s="461">
        <f>+F72-J72</f>
        <v>0</v>
      </c>
      <c r="H72" s="273">
        <v>1</v>
      </c>
      <c r="I72" s="476">
        <f>+INT(H72*G72)</f>
        <v>0</v>
      </c>
      <c r="J72" s="485">
        <f>+IF(K72=1,INT(F72-(F72/1.1)),0)</f>
        <v>0</v>
      </c>
      <c r="K72" s="259"/>
      <c r="L72" s="368"/>
      <c r="M72" s="390">
        <f>+IF(L72="○",G72,)</f>
        <v>0</v>
      </c>
      <c r="N72" s="413"/>
      <c r="O72" s="430"/>
      <c r="P72" s="430"/>
      <c r="Q72" s="446"/>
      <c r="R72" s="262"/>
      <c r="S72" s="262"/>
    </row>
    <row r="73" spans="3:19" ht="18" customHeight="1" x14ac:dyDescent="0.15">
      <c r="C73" s="230"/>
      <c r="D73" s="242">
        <f>+D72+1</f>
        <v>53</v>
      </c>
      <c r="E73" s="990"/>
      <c r="F73" s="504"/>
      <c r="G73" s="462">
        <f>+F73-J73</f>
        <v>0</v>
      </c>
      <c r="H73" s="274">
        <v>1</v>
      </c>
      <c r="I73" s="477">
        <f>+INT(H73*G73)</f>
        <v>0</v>
      </c>
      <c r="J73" s="486">
        <f>+IF(K73=1,INT(F73-(F73/1.1)),0)</f>
        <v>0</v>
      </c>
      <c r="K73" s="309"/>
      <c r="L73" s="365"/>
      <c r="M73" s="386">
        <f>+IF(L73="○",G73,)</f>
        <v>0</v>
      </c>
      <c r="N73" s="414"/>
      <c r="O73" s="431"/>
      <c r="P73" s="431"/>
      <c r="Q73" s="447"/>
      <c r="R73" s="262"/>
      <c r="S73" s="262"/>
    </row>
    <row r="74" spans="3:19" ht="18" customHeight="1" x14ac:dyDescent="0.15">
      <c r="C74" s="232"/>
      <c r="D74" s="951" t="s">
        <v>221</v>
      </c>
      <c r="E74" s="952"/>
      <c r="F74" s="463">
        <f>SUM(F70:F73)</f>
        <v>0</v>
      </c>
      <c r="G74" s="469">
        <f>SUM(G70:G73)</f>
        <v>0</v>
      </c>
      <c r="H74" s="275"/>
      <c r="I74" s="478">
        <f>SUM(I70:I73)</f>
        <v>0</v>
      </c>
      <c r="J74" s="469">
        <f>SUM(J70:J73)</f>
        <v>0</v>
      </c>
      <c r="K74" s="297"/>
      <c r="L74" s="164"/>
      <c r="M74" s="387">
        <f>SUM(M70:M73)</f>
        <v>0</v>
      </c>
      <c r="N74" s="409"/>
      <c r="O74" s="426"/>
      <c r="P74" s="426"/>
      <c r="Q74" s="442"/>
      <c r="R74" s="262"/>
      <c r="S74" s="262"/>
    </row>
    <row r="75" spans="3:19" ht="18" customHeight="1" x14ac:dyDescent="0.15">
      <c r="C75" s="230"/>
      <c r="D75" s="242">
        <f>+D73+1</f>
        <v>54</v>
      </c>
      <c r="E75" s="994" t="s">
        <v>229</v>
      </c>
      <c r="F75" s="505"/>
      <c r="G75" s="461">
        <f>+F75-J75</f>
        <v>0</v>
      </c>
      <c r="H75" s="273">
        <v>1</v>
      </c>
      <c r="I75" s="476">
        <f>+H75*G75</f>
        <v>0</v>
      </c>
      <c r="J75" s="485">
        <f>+IF(K75=1,INT(F75-(F75/1.1)),0)</f>
        <v>0</v>
      </c>
      <c r="K75" s="259"/>
      <c r="L75" s="366"/>
      <c r="M75" s="388">
        <f>+IF(L75="○",G75,)</f>
        <v>0</v>
      </c>
      <c r="N75" s="413"/>
      <c r="O75" s="430"/>
      <c r="P75" s="430"/>
      <c r="Q75" s="446"/>
      <c r="R75" s="262"/>
      <c r="S75" s="262"/>
    </row>
    <row r="76" spans="3:19" ht="18" customHeight="1" x14ac:dyDescent="0.15">
      <c r="C76" s="230"/>
      <c r="D76" s="242">
        <f>+D75+1</f>
        <v>55</v>
      </c>
      <c r="E76" s="995"/>
      <c r="F76" s="467"/>
      <c r="G76" s="461">
        <f>+F76-J76</f>
        <v>0</v>
      </c>
      <c r="H76" s="273">
        <v>1</v>
      </c>
      <c r="I76" s="476">
        <f>+H76*G76</f>
        <v>0</v>
      </c>
      <c r="J76" s="485">
        <f>+IF(K76=1,INT(F76-(F76/1.1)),0)</f>
        <v>0</v>
      </c>
      <c r="K76" s="259"/>
      <c r="L76" s="368"/>
      <c r="M76" s="390">
        <f>+IF(L76="○",G76,)</f>
        <v>0</v>
      </c>
      <c r="N76" s="413"/>
      <c r="O76" s="430"/>
      <c r="P76" s="430"/>
      <c r="Q76" s="446"/>
      <c r="R76" s="262"/>
      <c r="S76" s="262"/>
    </row>
    <row r="77" spans="3:19" ht="18" customHeight="1" x14ac:dyDescent="0.15">
      <c r="C77" s="230"/>
      <c r="D77" s="242">
        <f>+D76+1</f>
        <v>56</v>
      </c>
      <c r="E77" s="997"/>
      <c r="F77" s="504"/>
      <c r="G77" s="461">
        <f>+F77-J77</f>
        <v>0</v>
      </c>
      <c r="H77" s="273">
        <v>1</v>
      </c>
      <c r="I77" s="476">
        <f>+H77*G77</f>
        <v>0</v>
      </c>
      <c r="J77" s="485">
        <f>+IF(K77=1,INT(F77-(F77/1.1)),0)</f>
        <v>0</v>
      </c>
      <c r="K77" s="259"/>
      <c r="L77" s="365"/>
      <c r="M77" s="386">
        <f>+IF(L77="○",G77,)</f>
        <v>0</v>
      </c>
      <c r="N77" s="413"/>
      <c r="O77" s="430"/>
      <c r="P77" s="430"/>
      <c r="Q77" s="446"/>
      <c r="R77" s="262"/>
      <c r="S77" s="262"/>
    </row>
    <row r="78" spans="3:19" ht="18" customHeight="1" x14ac:dyDescent="0.15">
      <c r="C78" s="232"/>
      <c r="D78" s="951" t="s">
        <v>221</v>
      </c>
      <c r="E78" s="952"/>
      <c r="F78" s="463">
        <f>SUM(F75:F77)</f>
        <v>0</v>
      </c>
      <c r="G78" s="469">
        <f>SUM(G75:G77)</f>
        <v>0</v>
      </c>
      <c r="H78" s="275"/>
      <c r="I78" s="478">
        <f>SUM(I75:I77)</f>
        <v>0</v>
      </c>
      <c r="J78" s="469">
        <f>SUM(J75:J77)</f>
        <v>0</v>
      </c>
      <c r="K78" s="297"/>
      <c r="L78" s="164"/>
      <c r="M78" s="387">
        <f>SUM(M75:M77)</f>
        <v>0</v>
      </c>
      <c r="N78" s="412"/>
      <c r="O78" s="429"/>
      <c r="P78" s="429"/>
      <c r="Q78" s="445"/>
      <c r="R78" s="262"/>
      <c r="S78" s="262"/>
    </row>
    <row r="79" spans="3:19" ht="18" customHeight="1" x14ac:dyDescent="0.15">
      <c r="C79" s="230"/>
      <c r="D79" s="242">
        <f>+D77+1</f>
        <v>57</v>
      </c>
      <c r="E79" s="989" t="s">
        <v>231</v>
      </c>
      <c r="F79" s="505"/>
      <c r="G79" s="461">
        <f>+F79-J79</f>
        <v>0</v>
      </c>
      <c r="H79" s="273">
        <v>1</v>
      </c>
      <c r="I79" s="476">
        <f>+INT(H79*G79)</f>
        <v>0</v>
      </c>
      <c r="J79" s="485">
        <f>+IF(K79=1,INT(F79-(F79/1.1)),0)</f>
        <v>0</v>
      </c>
      <c r="K79" s="259"/>
      <c r="L79" s="371" t="s">
        <v>242</v>
      </c>
      <c r="M79" s="400">
        <f>+IF(L79="○",G79,)</f>
        <v>0</v>
      </c>
      <c r="N79" s="418"/>
      <c r="O79" s="435"/>
      <c r="P79" s="435"/>
      <c r="Q79" s="451"/>
      <c r="R79" s="262"/>
      <c r="S79" s="262"/>
    </row>
    <row r="80" spans="3:19" ht="18" customHeight="1" x14ac:dyDescent="0.15">
      <c r="C80" s="230"/>
      <c r="D80" s="242">
        <f>+D79+1</f>
        <v>58</v>
      </c>
      <c r="E80" s="990"/>
      <c r="F80" s="505"/>
      <c r="G80" s="461">
        <f>+F80-J80</f>
        <v>0</v>
      </c>
      <c r="H80" s="273">
        <v>1</v>
      </c>
      <c r="I80" s="476">
        <f>+INT(H80*G80)</f>
        <v>0</v>
      </c>
      <c r="J80" s="485">
        <f>+IF(K80=1,INT(F80-(F80/1.1)),0)</f>
        <v>0</v>
      </c>
      <c r="K80" s="259"/>
      <c r="L80" s="371"/>
      <c r="M80" s="400">
        <f>+IF(L80="○",G80,)</f>
        <v>0</v>
      </c>
      <c r="N80" s="419"/>
      <c r="O80" s="436"/>
      <c r="P80" s="436"/>
      <c r="Q80" s="452"/>
      <c r="R80" s="262"/>
      <c r="S80" s="262"/>
    </row>
    <row r="81" spans="3:19" ht="18" customHeight="1" x14ac:dyDescent="0.15">
      <c r="C81" s="230"/>
      <c r="D81" s="242">
        <f>+D80+1</f>
        <v>59</v>
      </c>
      <c r="E81" s="990"/>
      <c r="F81" s="467"/>
      <c r="G81" s="461">
        <f>+F81-J81</f>
        <v>0</v>
      </c>
      <c r="H81" s="273">
        <v>1</v>
      </c>
      <c r="I81" s="476">
        <f>+INT(H81*G81)</f>
        <v>0</v>
      </c>
      <c r="J81" s="485">
        <f>+IF(K81=1,INT(F81-(F81/1.1)),0)</f>
        <v>0</v>
      </c>
      <c r="K81" s="259"/>
      <c r="L81" s="371"/>
      <c r="M81" s="400">
        <f>+IF(L81="○",G81,)</f>
        <v>0</v>
      </c>
      <c r="N81" s="413"/>
      <c r="O81" s="430"/>
      <c r="P81" s="430"/>
      <c r="Q81" s="446"/>
      <c r="R81" s="262"/>
      <c r="S81" s="262"/>
    </row>
    <row r="82" spans="3:19" ht="18" customHeight="1" x14ac:dyDescent="0.15">
      <c r="C82" s="230"/>
      <c r="D82" s="246">
        <f>+D81+1</f>
        <v>60</v>
      </c>
      <c r="E82" s="998"/>
      <c r="F82" s="504"/>
      <c r="G82" s="461">
        <f>+F82-J82</f>
        <v>0</v>
      </c>
      <c r="H82" s="273">
        <v>1</v>
      </c>
      <c r="I82" s="476">
        <f>+INT(H82*G82)</f>
        <v>0</v>
      </c>
      <c r="J82" s="485">
        <f>+IF(K82=1,INT(F82-(F82/1.1)),0)</f>
        <v>0</v>
      </c>
      <c r="K82" s="259"/>
      <c r="L82" s="371"/>
      <c r="M82" s="400">
        <f>+IF(L82="○",G82,)</f>
        <v>0</v>
      </c>
      <c r="N82" s="413"/>
      <c r="O82" s="430"/>
      <c r="P82" s="430"/>
      <c r="Q82" s="446"/>
      <c r="R82" s="262"/>
      <c r="S82" s="262"/>
    </row>
    <row r="83" spans="3:19" ht="18" customHeight="1" x14ac:dyDescent="0.15">
      <c r="C83" s="232"/>
      <c r="D83" s="951" t="s">
        <v>221</v>
      </c>
      <c r="E83" s="952"/>
      <c r="F83" s="463">
        <f>SUM(F79:F82)</f>
        <v>0</v>
      </c>
      <c r="G83" s="469">
        <f>SUM(G79:G82)</f>
        <v>0</v>
      </c>
      <c r="H83" s="275"/>
      <c r="I83" s="478">
        <f>SUM(I79:I82)</f>
        <v>0</v>
      </c>
      <c r="J83" s="469">
        <f>SUM(J79:J82)</f>
        <v>0</v>
      </c>
      <c r="K83" s="297"/>
      <c r="L83" s="164"/>
      <c r="M83" s="387">
        <f>SUM(M79:M82)</f>
        <v>0</v>
      </c>
      <c r="N83" s="412"/>
      <c r="O83" s="429"/>
      <c r="P83" s="429"/>
      <c r="Q83" s="445"/>
      <c r="R83" s="262"/>
      <c r="S83" s="262"/>
    </row>
    <row r="84" spans="3:19" ht="18" customHeight="1" x14ac:dyDescent="0.15">
      <c r="C84" s="230"/>
      <c r="D84" s="242">
        <f>+D82+1</f>
        <v>61</v>
      </c>
      <c r="E84" s="989" t="s">
        <v>211</v>
      </c>
      <c r="F84" s="505"/>
      <c r="G84" s="461">
        <f>+F84-J84</f>
        <v>0</v>
      </c>
      <c r="H84" s="273">
        <v>1</v>
      </c>
      <c r="I84" s="476">
        <f>+INT(H84*G84)</f>
        <v>0</v>
      </c>
      <c r="J84" s="485">
        <f>+IF(K84=1,INT(F84-(F84/1.1)),0)</f>
        <v>0</v>
      </c>
      <c r="K84" s="259"/>
      <c r="L84" s="366"/>
      <c r="M84" s="388">
        <f>+IF(L84="○",G84,)</f>
        <v>0</v>
      </c>
      <c r="N84" s="413"/>
      <c r="O84" s="430"/>
      <c r="P84" s="430"/>
      <c r="Q84" s="446"/>
      <c r="R84" s="262"/>
      <c r="S84" s="262"/>
    </row>
    <row r="85" spans="3:19" ht="18" customHeight="1" x14ac:dyDescent="0.15">
      <c r="C85" s="230"/>
      <c r="D85" s="242">
        <f>+D84+1</f>
        <v>62</v>
      </c>
      <c r="E85" s="990"/>
      <c r="F85" s="467"/>
      <c r="G85" s="461">
        <f>+F85-J85</f>
        <v>0</v>
      </c>
      <c r="H85" s="273">
        <v>1</v>
      </c>
      <c r="I85" s="476">
        <f>+INT(H85*G85)</f>
        <v>0</v>
      </c>
      <c r="J85" s="485">
        <f>+IF(K85=1,INT(F85-(F85/1.1)),0)</f>
        <v>0</v>
      </c>
      <c r="K85" s="259"/>
      <c r="L85" s="368"/>
      <c r="M85" s="390">
        <f>+IF(L85="○",G85,)</f>
        <v>0</v>
      </c>
      <c r="N85" s="413"/>
      <c r="O85" s="430"/>
      <c r="P85" s="430"/>
      <c r="Q85" s="446"/>
      <c r="R85" s="262"/>
      <c r="S85" s="262"/>
    </row>
    <row r="86" spans="3:19" ht="18" customHeight="1" x14ac:dyDescent="0.15">
      <c r="C86" s="230"/>
      <c r="D86" s="242">
        <f>+D85+1</f>
        <v>63</v>
      </c>
      <c r="E86" s="999"/>
      <c r="F86" s="504"/>
      <c r="G86" s="461">
        <f>+F86-J86</f>
        <v>0</v>
      </c>
      <c r="H86" s="273">
        <v>1</v>
      </c>
      <c r="I86" s="476">
        <f>+INT(H86*G86)</f>
        <v>0</v>
      </c>
      <c r="J86" s="485">
        <f>+IF(K86=1,INT(F86-(F86/1.1)),0)</f>
        <v>0</v>
      </c>
      <c r="K86" s="259"/>
      <c r="L86" s="365"/>
      <c r="M86" s="386">
        <f>+IF(L86="○",G86,)</f>
        <v>0</v>
      </c>
      <c r="N86" s="413"/>
      <c r="O86" s="430"/>
      <c r="P86" s="430"/>
      <c r="Q86" s="446"/>
      <c r="R86" s="262"/>
      <c r="S86" s="262"/>
    </row>
    <row r="87" spans="3:19" ht="18" customHeight="1" x14ac:dyDescent="0.15">
      <c r="C87" s="232"/>
      <c r="D87" s="951" t="s">
        <v>221</v>
      </c>
      <c r="E87" s="952"/>
      <c r="F87" s="463">
        <f>SUM(F84:F86)</f>
        <v>0</v>
      </c>
      <c r="G87" s="471">
        <f>SUM(G84:G86)</f>
        <v>0</v>
      </c>
      <c r="H87" s="275"/>
      <c r="I87" s="478">
        <f>SUM(I84:I86)</f>
        <v>0</v>
      </c>
      <c r="J87" s="469">
        <f>SUM(J84:J86)</f>
        <v>0</v>
      </c>
      <c r="K87" s="297"/>
      <c r="L87" s="164"/>
      <c r="M87" s="387">
        <f>SUM(M84:M86)</f>
        <v>0</v>
      </c>
      <c r="N87" s="412"/>
      <c r="O87" s="429"/>
      <c r="P87" s="429"/>
      <c r="Q87" s="445"/>
      <c r="R87" s="262"/>
      <c r="S87" s="262"/>
    </row>
    <row r="88" spans="3:19" ht="18" customHeight="1" x14ac:dyDescent="0.15">
      <c r="C88" s="230"/>
      <c r="D88" s="242">
        <f>+D86+1</f>
        <v>64</v>
      </c>
      <c r="E88" s="989" t="s">
        <v>212</v>
      </c>
      <c r="F88" s="505"/>
      <c r="G88" s="464">
        <f>+F88-J88</f>
        <v>0</v>
      </c>
      <c r="H88" s="276">
        <v>1</v>
      </c>
      <c r="I88" s="479">
        <f>+H88*G88</f>
        <v>0</v>
      </c>
      <c r="J88" s="487">
        <f>+IF(K88=1,INT(F88-(F88/1.1)),0)</f>
        <v>0</v>
      </c>
      <c r="K88" s="310"/>
      <c r="L88" s="366"/>
      <c r="M88" s="388">
        <f>+IF(L88="○",G88,)</f>
        <v>0</v>
      </c>
      <c r="N88" s="411"/>
      <c r="O88" s="428"/>
      <c r="P88" s="428"/>
      <c r="Q88" s="444"/>
      <c r="R88" s="262"/>
      <c r="S88" s="262"/>
    </row>
    <row r="89" spans="3:19" ht="18" customHeight="1" x14ac:dyDescent="0.15">
      <c r="C89" s="230"/>
      <c r="D89" s="242">
        <f>+D88+1</f>
        <v>65</v>
      </c>
      <c r="E89" s="990"/>
      <c r="F89" s="467"/>
      <c r="G89" s="461">
        <f>+F89-J89</f>
        <v>0</v>
      </c>
      <c r="H89" s="273">
        <v>1</v>
      </c>
      <c r="I89" s="476">
        <f>+H89*G89</f>
        <v>0</v>
      </c>
      <c r="J89" s="485">
        <f>+IF(K89=1,INT(F89-(F89/1.1)),0)</f>
        <v>0</v>
      </c>
      <c r="K89" s="259"/>
      <c r="L89" s="368"/>
      <c r="M89" s="390">
        <f>+IF(L89="○",G89,)</f>
        <v>0</v>
      </c>
      <c r="N89" s="413"/>
      <c r="O89" s="430"/>
      <c r="P89" s="430"/>
      <c r="Q89" s="446"/>
      <c r="R89" s="262"/>
      <c r="S89" s="262"/>
    </row>
    <row r="90" spans="3:19" ht="18" customHeight="1" x14ac:dyDescent="0.15">
      <c r="C90" s="230"/>
      <c r="D90" s="242">
        <f>+D89+1</f>
        <v>66</v>
      </c>
      <c r="E90" s="998"/>
      <c r="F90" s="504"/>
      <c r="G90" s="461">
        <f>+F90-J90</f>
        <v>0</v>
      </c>
      <c r="H90" s="273">
        <v>1</v>
      </c>
      <c r="I90" s="476">
        <f>+H90*G90</f>
        <v>0</v>
      </c>
      <c r="J90" s="485">
        <f>+IF(K90=1,INT(F90-(F90/1.1)),0)</f>
        <v>0</v>
      </c>
      <c r="K90" s="259"/>
      <c r="L90" s="365"/>
      <c r="M90" s="386">
        <f>+IF(L90="○",G90,)</f>
        <v>0</v>
      </c>
      <c r="N90" s="413"/>
      <c r="O90" s="430"/>
      <c r="P90" s="430"/>
      <c r="Q90" s="446"/>
      <c r="R90" s="262"/>
      <c r="S90" s="262"/>
    </row>
    <row r="91" spans="3:19" ht="18" customHeight="1" x14ac:dyDescent="0.15">
      <c r="C91" s="232"/>
      <c r="D91" s="951" t="s">
        <v>221</v>
      </c>
      <c r="E91" s="952"/>
      <c r="F91" s="463">
        <f>SUM(F88:F90)</f>
        <v>0</v>
      </c>
      <c r="G91" s="471">
        <f>SUM(G88:G90)</f>
        <v>0</v>
      </c>
      <c r="H91" s="275"/>
      <c r="I91" s="478">
        <f>SUM(I88:I90)</f>
        <v>0</v>
      </c>
      <c r="J91" s="469">
        <f>SUM(J88:J90)</f>
        <v>0</v>
      </c>
      <c r="K91" s="297"/>
      <c r="L91" s="164"/>
      <c r="M91" s="387">
        <f>SUM(M88:M90)</f>
        <v>0</v>
      </c>
      <c r="N91" s="412"/>
      <c r="O91" s="429"/>
      <c r="P91" s="429"/>
      <c r="Q91" s="445"/>
      <c r="R91" s="262"/>
      <c r="S91" s="262"/>
    </row>
    <row r="92" spans="3:19" ht="18" customHeight="1" x14ac:dyDescent="0.15">
      <c r="C92" s="230"/>
      <c r="D92" s="242">
        <f>+D90+1</f>
        <v>67</v>
      </c>
      <c r="E92" s="989" t="s">
        <v>213</v>
      </c>
      <c r="F92" s="505"/>
      <c r="G92" s="464">
        <f>+F92-J92</f>
        <v>0</v>
      </c>
      <c r="H92" s="276">
        <v>1</v>
      </c>
      <c r="I92" s="479">
        <f>+H92*G92</f>
        <v>0</v>
      </c>
      <c r="J92" s="487">
        <f>+IF(K92=1,INT(F92-(F92/1.1)),0)</f>
        <v>0</v>
      </c>
      <c r="K92" s="310"/>
      <c r="L92" s="366"/>
      <c r="M92" s="388">
        <f>+IF(L92="○",G92,)</f>
        <v>0</v>
      </c>
      <c r="N92" s="411"/>
      <c r="O92" s="428"/>
      <c r="P92" s="428"/>
      <c r="Q92" s="444"/>
      <c r="R92" s="262"/>
      <c r="S92" s="262"/>
    </row>
    <row r="93" spans="3:19" ht="18" customHeight="1" x14ac:dyDescent="0.15">
      <c r="C93" s="230"/>
      <c r="D93" s="242">
        <f>+D92+1</f>
        <v>68</v>
      </c>
      <c r="E93" s="990"/>
      <c r="F93" s="467"/>
      <c r="G93" s="461">
        <f>+F93-J93</f>
        <v>0</v>
      </c>
      <c r="H93" s="273">
        <v>1</v>
      </c>
      <c r="I93" s="476">
        <f>+H93*G93</f>
        <v>0</v>
      </c>
      <c r="J93" s="485">
        <f>+IF(K93=1,INT(F93-(F93/1.1)),0)</f>
        <v>0</v>
      </c>
      <c r="K93" s="259"/>
      <c r="L93" s="368"/>
      <c r="M93" s="390">
        <f>+IF(L93="○",G93,)</f>
        <v>0</v>
      </c>
      <c r="N93" s="413"/>
      <c r="O93" s="430"/>
      <c r="P93" s="430"/>
      <c r="Q93" s="446"/>
      <c r="R93" s="262"/>
      <c r="S93" s="262"/>
    </row>
    <row r="94" spans="3:19" ht="18" customHeight="1" x14ac:dyDescent="0.15">
      <c r="C94" s="230"/>
      <c r="D94" s="242">
        <f>+D93+1</f>
        <v>69</v>
      </c>
      <c r="E94" s="999"/>
      <c r="F94" s="504"/>
      <c r="G94" s="461">
        <f>+F94-J94</f>
        <v>0</v>
      </c>
      <c r="H94" s="273">
        <v>1</v>
      </c>
      <c r="I94" s="476">
        <f>+H94*G94</f>
        <v>0</v>
      </c>
      <c r="J94" s="485">
        <f>+IF(K94=1,INT(F94-(F94/1.1)),0)</f>
        <v>0</v>
      </c>
      <c r="K94" s="259"/>
      <c r="L94" s="365"/>
      <c r="M94" s="386">
        <f>+IF(L94="○",G94,)</f>
        <v>0</v>
      </c>
      <c r="N94" s="413"/>
      <c r="O94" s="430"/>
      <c r="P94" s="430"/>
      <c r="Q94" s="446"/>
      <c r="R94" s="262"/>
      <c r="S94" s="262"/>
    </row>
    <row r="95" spans="3:19" ht="18" customHeight="1" x14ac:dyDescent="0.15">
      <c r="C95" s="958" t="s">
        <v>106</v>
      </c>
      <c r="D95" s="951"/>
      <c r="E95" s="952"/>
      <c r="F95" s="463">
        <f>SUM(F92:F94)</f>
        <v>0</v>
      </c>
      <c r="G95" s="470">
        <f>SUM(G92:G94)</f>
        <v>0</v>
      </c>
      <c r="H95" s="277"/>
      <c r="I95" s="480">
        <f>SUM(I92:I94)</f>
        <v>0</v>
      </c>
      <c r="J95" s="470">
        <f>SUM(J92:J94)</f>
        <v>0</v>
      </c>
      <c r="K95" s="311"/>
      <c r="L95" s="372"/>
      <c r="M95" s="524">
        <f>SUM(M92:M94)</f>
        <v>0</v>
      </c>
      <c r="N95" s="420"/>
      <c r="O95" s="437"/>
      <c r="P95" s="437"/>
      <c r="Q95" s="453"/>
      <c r="R95" s="262"/>
      <c r="S95" s="262"/>
    </row>
    <row r="96" spans="3:19" ht="18" customHeight="1" x14ac:dyDescent="0.15">
      <c r="C96" s="959" t="s">
        <v>24</v>
      </c>
      <c r="D96" s="960"/>
      <c r="E96" s="961"/>
      <c r="F96" s="466">
        <f>SUM(F95,F91,F87,F83,F78,F74,F69,F63,F54,F50,F46,F42,F36,F26,F22,F14)</f>
        <v>0</v>
      </c>
      <c r="G96" s="466">
        <f>SUM(G95,G91,G87,G83,G78,G74,G69,G63,G54,G50,G46,G42,G36,G26,G22,G14)</f>
        <v>0</v>
      </c>
      <c r="H96" s="472"/>
      <c r="I96" s="482">
        <f>SUM(I95,I91,I87,I83,I78,I74,I69,I63,I54,I50,I46,I42,I36,I26,I22,I14)-I98</f>
        <v>0</v>
      </c>
      <c r="J96" s="489">
        <f>SUM(J95,J91,J87,J83,J78,J74,J69,J63,J54,J50,J46,J42,J36,J26,J22,J14)</f>
        <v>0</v>
      </c>
      <c r="K96" s="515"/>
      <c r="L96" s="379"/>
      <c r="M96" s="527">
        <f>SUM(M95,M91,M87,M83,M78,M74,M69,M63,M54,M50,M46,,M42,M36,M26,M22,M14)</f>
        <v>0</v>
      </c>
      <c r="N96" s="962"/>
      <c r="O96" s="963"/>
      <c r="P96" s="963"/>
      <c r="Q96" s="964"/>
      <c r="R96" s="262"/>
      <c r="S96" s="262"/>
    </row>
    <row r="97" spans="3:19" ht="18" customHeight="1" x14ac:dyDescent="0.15">
      <c r="C97" s="965" t="s">
        <v>31</v>
      </c>
      <c r="D97" s="966"/>
      <c r="E97" s="967"/>
      <c r="F97" s="461">
        <f>+G97</f>
        <v>0</v>
      </c>
      <c r="G97" s="461">
        <f>+IF(G106&lt;=1000000,G106,1000000)</f>
        <v>0</v>
      </c>
      <c r="H97" s="473"/>
      <c r="I97" s="477"/>
      <c r="J97" s="490">
        <v>0</v>
      </c>
      <c r="K97" s="516"/>
      <c r="L97" s="370"/>
      <c r="M97" s="528">
        <f>+IF(N106&lt;=ROUNDDOWN((G106*0.3),-3),N106,333000)</f>
        <v>0</v>
      </c>
      <c r="N97" s="414"/>
      <c r="O97" s="431"/>
      <c r="P97" s="431"/>
      <c r="Q97" s="447"/>
      <c r="R97" s="262"/>
      <c r="S97" s="262"/>
    </row>
    <row r="98" spans="3:19" ht="18" customHeight="1" x14ac:dyDescent="0.15">
      <c r="C98" s="965" t="s">
        <v>18</v>
      </c>
      <c r="D98" s="966"/>
      <c r="E98" s="967"/>
      <c r="F98" s="507"/>
      <c r="G98" s="461">
        <f>+IF(K98=2,(F98),(F98-J98))</f>
        <v>0</v>
      </c>
      <c r="H98" s="473"/>
      <c r="I98" s="477">
        <f>+G98</f>
        <v>0</v>
      </c>
      <c r="J98" s="486">
        <f>+IF(K98=1,INT(F98-(F98/1.1)),F98)</f>
        <v>0</v>
      </c>
      <c r="K98" s="315">
        <v>1</v>
      </c>
      <c r="L98" s="370"/>
      <c r="M98" s="528"/>
      <c r="N98" s="414"/>
      <c r="O98" s="431"/>
      <c r="P98" s="431"/>
      <c r="Q98" s="447"/>
      <c r="R98" s="262"/>
      <c r="S98" s="262"/>
    </row>
    <row r="99" spans="3:19" ht="18" customHeight="1" x14ac:dyDescent="0.15">
      <c r="C99" s="968" t="s">
        <v>37</v>
      </c>
      <c r="D99" s="969"/>
      <c r="E99" s="970"/>
      <c r="F99" s="468">
        <f>SUM(G99:J99)</f>
        <v>0</v>
      </c>
      <c r="G99" s="468">
        <f>+G96-G106</f>
        <v>0</v>
      </c>
      <c r="H99" s="474"/>
      <c r="I99" s="483"/>
      <c r="J99" s="491">
        <f>+J96-J106</f>
        <v>0</v>
      </c>
      <c r="K99" s="517"/>
      <c r="L99" s="380"/>
      <c r="M99" s="529">
        <f>+M96-M106</f>
        <v>0</v>
      </c>
      <c r="N99" s="421"/>
      <c r="O99" s="438"/>
      <c r="P99" s="438"/>
      <c r="Q99" s="454"/>
      <c r="R99" s="262"/>
      <c r="S99" s="262"/>
    </row>
    <row r="100" spans="3:19" ht="7.5" customHeight="1" x14ac:dyDescent="0.15">
      <c r="G100" s="262"/>
      <c r="H100" s="508"/>
      <c r="I100" s="262"/>
      <c r="J100" s="262"/>
      <c r="K100" s="262"/>
      <c r="L100" s="381"/>
      <c r="M100" s="381"/>
      <c r="N100" s="262"/>
      <c r="O100" s="262"/>
      <c r="P100" s="262"/>
      <c r="Q100" s="262"/>
      <c r="R100" s="262"/>
      <c r="S100" s="262"/>
    </row>
    <row r="101" spans="3:19" ht="25.5" hidden="1" customHeight="1" x14ac:dyDescent="0.15">
      <c r="C101" s="971" t="s">
        <v>112</v>
      </c>
      <c r="D101" s="972"/>
      <c r="E101" s="972"/>
      <c r="F101" s="261">
        <f>+M97</f>
        <v>0</v>
      </c>
      <c r="G101" s="262"/>
      <c r="H101" s="508"/>
      <c r="I101" s="262"/>
      <c r="J101" s="262"/>
      <c r="K101" s="262"/>
      <c r="L101" s="381"/>
      <c r="M101" s="381"/>
      <c r="N101" s="262"/>
      <c r="O101" s="262"/>
      <c r="P101" s="262"/>
      <c r="Q101" s="262"/>
      <c r="R101" s="262"/>
      <c r="S101" s="262"/>
    </row>
    <row r="102" spans="3:19" ht="7.5" customHeight="1" x14ac:dyDescent="0.15">
      <c r="G102" s="262"/>
      <c r="H102" s="262"/>
      <c r="I102" s="262"/>
      <c r="J102" s="262"/>
      <c r="K102" s="262"/>
      <c r="L102" s="381"/>
      <c r="M102" s="381"/>
      <c r="N102" s="262"/>
      <c r="O102" s="262"/>
      <c r="P102" s="262"/>
      <c r="Q102" s="262"/>
      <c r="R102" s="262"/>
      <c r="S102" s="262"/>
    </row>
    <row r="103" spans="3:19" x14ac:dyDescent="0.15">
      <c r="F103" s="262"/>
      <c r="G103" s="262"/>
      <c r="H103" s="262"/>
      <c r="I103" s="262"/>
      <c r="J103" s="262"/>
      <c r="K103" s="262"/>
      <c r="L103" s="381"/>
      <c r="M103" s="381"/>
      <c r="N103" s="262"/>
      <c r="O103" s="262"/>
      <c r="P103" s="262"/>
      <c r="Q103" s="262"/>
      <c r="R103" s="262"/>
      <c r="S103" s="262"/>
    </row>
    <row r="104" spans="3:19" x14ac:dyDescent="0.15">
      <c r="F104" s="262"/>
      <c r="G104" s="262"/>
      <c r="H104" s="262"/>
      <c r="I104" s="262"/>
      <c r="J104" s="262"/>
      <c r="K104" s="262"/>
      <c r="L104" s="381"/>
      <c r="M104" s="381"/>
      <c r="N104" s="262"/>
      <c r="O104" s="262"/>
      <c r="P104" s="262"/>
      <c r="Q104" s="262"/>
      <c r="R104" s="262"/>
      <c r="S104" s="262"/>
    </row>
    <row r="105" spans="3:19" x14ac:dyDescent="0.15">
      <c r="F105" s="262"/>
      <c r="G105" s="262"/>
      <c r="H105" s="262"/>
      <c r="I105" s="262"/>
      <c r="J105" s="262"/>
      <c r="K105" s="262"/>
      <c r="L105" s="381"/>
      <c r="M105" s="381"/>
      <c r="N105" s="262"/>
      <c r="O105" s="262"/>
      <c r="P105" s="262"/>
      <c r="Q105" s="262"/>
      <c r="R105" s="262"/>
      <c r="S105" s="262"/>
    </row>
    <row r="106" spans="3:19" ht="20.25" customHeight="1" x14ac:dyDescent="0.15">
      <c r="D106" s="973" t="s">
        <v>215</v>
      </c>
      <c r="E106" s="975"/>
      <c r="F106" s="297">
        <f>+G106</f>
        <v>0</v>
      </c>
      <c r="G106" s="297">
        <f>IF(OR('５ 事業計画書・実績報告（共通様式）１－３－②、２３－２－②'!$B$46="○",'５ 事業計画書・実績報告（共通様式）１－３－②、２３－２－②'!$B$47="○",'５ 事業計画書・実績報告（共通様式）１－３－②、２３－２－②'!$B$48="○"),ROUNDDOWN(I96*2/3,-3),ROUNDDOWN(I96*1/2,-3))</f>
        <v>0</v>
      </c>
      <c r="H106" s="297"/>
      <c r="I106" s="297"/>
      <c r="J106" s="297">
        <v>0</v>
      </c>
      <c r="K106" s="518"/>
      <c r="L106" s="164"/>
      <c r="M106" s="405">
        <f>IF(OR('５ 事業計画書・実績報告（共通様式）１－３－②、２３－２－②'!$B$46="○",'５ 事業計画書・実績報告（共通様式）１－３－②、２３－２－②'!$B$47="○",'５ 事業計画書・実績報告（共通様式）１－３－②、２３－２－②'!$B$48="○"),ROUNDDOWN(M96*2/3,-3),ROUNDDOWN(M96*1/2,-3))</f>
        <v>0</v>
      </c>
      <c r="N106" s="422">
        <f>+IF(M106&gt;=1000000,333000,ROUNDDOWN(M106*0.3,-3))</f>
        <v>0</v>
      </c>
      <c r="O106" s="262"/>
      <c r="P106" s="262"/>
      <c r="Q106" s="262"/>
      <c r="R106" s="262"/>
      <c r="S106" s="262"/>
    </row>
    <row r="107" spans="3:19" x14ac:dyDescent="0.15">
      <c r="G107" s="262"/>
      <c r="H107" s="262"/>
      <c r="I107" s="262"/>
      <c r="J107" s="262"/>
      <c r="K107" s="262"/>
      <c r="L107" s="381"/>
      <c r="M107" s="381"/>
      <c r="N107" s="262"/>
      <c r="O107" s="262"/>
      <c r="P107" s="262"/>
      <c r="Q107" s="262"/>
      <c r="R107" s="262"/>
      <c r="S107" s="262"/>
    </row>
    <row r="108" spans="3:19" ht="30" customHeight="1" x14ac:dyDescent="0.15">
      <c r="C108" s="236"/>
      <c r="D108" s="973"/>
      <c r="E108" s="975"/>
      <c r="F108" s="236" t="s">
        <v>244</v>
      </c>
      <c r="G108" s="306" t="s">
        <v>246</v>
      </c>
      <c r="H108" s="1010" t="s">
        <v>247</v>
      </c>
      <c r="I108" s="1011"/>
      <c r="J108" s="306"/>
      <c r="K108" s="262"/>
      <c r="L108" s="381"/>
      <c r="M108" s="381"/>
      <c r="N108" s="262"/>
      <c r="O108" s="262"/>
      <c r="P108" s="262"/>
      <c r="Q108" s="262"/>
      <c r="R108" s="262"/>
      <c r="S108" s="262"/>
    </row>
    <row r="109" spans="3:19" s="74" customFormat="1" ht="41.25" customHeight="1" x14ac:dyDescent="0.15">
      <c r="C109" s="237" t="s">
        <v>91</v>
      </c>
      <c r="D109" s="978" t="s">
        <v>22</v>
      </c>
      <c r="E109" s="979" t="s">
        <v>22</v>
      </c>
      <c r="F109" s="264">
        <f>SUMIF($C$11:$C$94,"A",$F$11:$F$94)</f>
        <v>0</v>
      </c>
      <c r="G109" s="264">
        <f>SUMIF($C$11:$C$94,"A",$G$11:$G$94)</f>
        <v>0</v>
      </c>
      <c r="H109" s="284"/>
      <c r="I109" s="298">
        <f>SUMIF($C$11:$C$94,"A",$I$11:$I$94)</f>
        <v>0</v>
      </c>
      <c r="J109" s="510">
        <f>IF(OR('５ 事業計画書・実績報告（共通様式）１－３－②、２３－２－②'!$B$46="○",'５ 事業計画書・実績報告（共通様式）１－３－②、２３－２－②'!$B$47="○",'５ 事業計画書・実績報告（共通様式）１－３－②、２３－２－②'!$B$48="○"),ROUNDDOWN(I109*2/3,-3),ROUNDDOWN(I109*1/2,-3))</f>
        <v>0</v>
      </c>
      <c r="K109" s="519"/>
      <c r="L109" s="318"/>
      <c r="M109" s="318"/>
      <c r="N109" s="318"/>
      <c r="O109" s="318"/>
      <c r="P109" s="318"/>
      <c r="Q109" s="318"/>
      <c r="R109" s="318"/>
      <c r="S109" s="318"/>
    </row>
    <row r="110" spans="3:19" s="74" customFormat="1" ht="41.25" customHeight="1" x14ac:dyDescent="0.15">
      <c r="C110" s="237" t="s">
        <v>222</v>
      </c>
      <c r="D110" s="978" t="s">
        <v>217</v>
      </c>
      <c r="E110" s="979" t="s">
        <v>217</v>
      </c>
      <c r="F110" s="264">
        <f>SUMIF($C$11:$C$94,"B",$F$11:$F$94)</f>
        <v>0</v>
      </c>
      <c r="G110" s="264">
        <f>SUMIF($C$11:$C$94,"B",$G$11:$G$94)</f>
        <v>0</v>
      </c>
      <c r="H110" s="284"/>
      <c r="I110" s="298">
        <f>SUMIF($C$11:$C$94,"B",$I$11:$I$94)</f>
        <v>0</v>
      </c>
      <c r="J110" s="510">
        <f>IF(OR('５ 事業計画書・実績報告（共通様式）１－３－②、２３－２－②'!$B$46="○",'５ 事業計画書・実績報告（共通様式）１－３－②、２３－２－②'!$B$47="○",'５ 事業計画書・実績報告（共通様式）１－３－②、２３－２－②'!$B$48="○"),ROUNDDOWN(I110*2/3,-3),ROUNDDOWN(I110*1/2,-3))</f>
        <v>0</v>
      </c>
      <c r="K110" s="519"/>
      <c r="L110" s="318"/>
      <c r="M110" s="318"/>
      <c r="N110" s="318"/>
      <c r="O110" s="318"/>
      <c r="P110" s="318"/>
      <c r="Q110" s="318"/>
      <c r="R110" s="318"/>
      <c r="S110" s="318"/>
    </row>
    <row r="111" spans="3:19" s="74" customFormat="1" ht="41.25" customHeight="1" x14ac:dyDescent="0.15">
      <c r="C111" s="237" t="s">
        <v>121</v>
      </c>
      <c r="D111" s="978" t="s">
        <v>218</v>
      </c>
      <c r="E111" s="979" t="s">
        <v>218</v>
      </c>
      <c r="F111" s="264">
        <f>SUMIF($C$11:$C$94,"C",$F$11:$F$94)</f>
        <v>0</v>
      </c>
      <c r="G111" s="264">
        <f>SUMIF($C$11:$C$94,"C",$G$11:$G$94)</f>
        <v>0</v>
      </c>
      <c r="H111" s="284"/>
      <c r="I111" s="298">
        <f>SUMIF($C$11:$C$94,"C",$I$11:$I$94)</f>
        <v>0</v>
      </c>
      <c r="J111" s="510">
        <f>IF(OR('５ 事業計画書・実績報告（共通様式）１－３－②、２３－２－②'!$B$46="○",'５ 事業計画書・実績報告（共通様式）１－３－②、２３－２－②'!$B$47="○",'５ 事業計画書・実績報告（共通様式）１－３－②、２３－２－②'!$B$48="○"),ROUNDDOWN(I111*2/3,-3),ROUNDDOWN(I111*1/2,-3))</f>
        <v>0</v>
      </c>
      <c r="K111" s="519"/>
      <c r="L111" s="318"/>
      <c r="M111" s="318"/>
      <c r="N111" s="318"/>
      <c r="O111" s="318"/>
      <c r="P111" s="318"/>
      <c r="Q111" s="318"/>
      <c r="R111" s="318"/>
      <c r="S111" s="318"/>
    </row>
    <row r="112" spans="3:19" s="74" customFormat="1" ht="41.25" customHeight="1" x14ac:dyDescent="0.15">
      <c r="C112" s="237" t="s">
        <v>205</v>
      </c>
      <c r="D112" s="978" t="s">
        <v>185</v>
      </c>
      <c r="E112" s="979" t="s">
        <v>185</v>
      </c>
      <c r="F112" s="264">
        <f>SUMIF($C$11:$C$94,"D",$F$11:$F$94)</f>
        <v>0</v>
      </c>
      <c r="G112" s="264">
        <f>SUMIF($C$11:$C$94,"D",$G$11:$G$94)</f>
        <v>0</v>
      </c>
      <c r="H112" s="284"/>
      <c r="I112" s="298">
        <f>SUMIF($C$11:$C$94,"D",$I$11:$I$94)</f>
        <v>0</v>
      </c>
      <c r="J112" s="510">
        <f>IF(OR('５ 事業計画書・実績報告（共通様式）１－３－②、２３－２－②'!$B$46="○",'５ 事業計画書・実績報告（共通様式）１－３－②、２３－２－②'!$B$47="○",'５ 事業計画書・実績報告（共通様式）１－３－②、２３－２－②'!$B$48="○"),ROUNDDOWN(I112*2/3,-3),ROUNDDOWN(I112*1/2,-3))</f>
        <v>0</v>
      </c>
      <c r="K112" s="519"/>
      <c r="L112" s="318"/>
      <c r="M112" s="318"/>
      <c r="N112" s="318"/>
      <c r="O112" s="318"/>
      <c r="P112" s="318"/>
      <c r="Q112" s="318"/>
      <c r="R112" s="318"/>
      <c r="S112" s="318"/>
    </row>
    <row r="113" spans="3:11" s="74" customFormat="1" ht="41.25" customHeight="1" x14ac:dyDescent="0.15">
      <c r="C113" s="237" t="s">
        <v>224</v>
      </c>
      <c r="D113" s="978" t="s">
        <v>73</v>
      </c>
      <c r="E113" s="979" t="s">
        <v>73</v>
      </c>
      <c r="F113" s="264">
        <f>SUMIF($C$11:$C$94,"E",$F$11:$F$94)</f>
        <v>0</v>
      </c>
      <c r="G113" s="264">
        <f>SUMIF($C$11:$C$94,"E",$G$11:$G$94)</f>
        <v>0</v>
      </c>
      <c r="H113" s="284"/>
      <c r="I113" s="298">
        <f>SUMIF($C$11:$C$94,"E",$I$11:$I$94)</f>
        <v>0</v>
      </c>
      <c r="J113" s="510">
        <f>IF(OR('５ 事業計画書・実績報告（共通様式）１－３－②、２３－２－②'!$B$46="○",'５ 事業計画書・実績報告（共通様式）１－３－②、２３－２－②'!$B$47="○",'５ 事業計画書・実績報告（共通様式）１－３－②、２３－２－②'!$B$48="○"),ROUNDDOWN(I113*2/3,-3),ROUNDDOWN(I113*1/2,-3))</f>
        <v>0</v>
      </c>
      <c r="K113" s="519"/>
    </row>
    <row r="114" spans="3:11" s="74" customFormat="1" ht="41.25" customHeight="1" x14ac:dyDescent="0.15">
      <c r="C114" s="237" t="s">
        <v>190</v>
      </c>
      <c r="D114" s="978" t="s">
        <v>103</v>
      </c>
      <c r="E114" s="979" t="s">
        <v>103</v>
      </c>
      <c r="F114" s="264">
        <f>SUMIF($C$11:$C$94,"F",$F$11:$F$94)</f>
        <v>0</v>
      </c>
      <c r="G114" s="264">
        <f>SUMIF($C$11:$C$94,"F",$G$11:$G$94)</f>
        <v>0</v>
      </c>
      <c r="H114" s="284"/>
      <c r="I114" s="298">
        <f>SUMIF($C$11:$C$94,"F",$I$11:$I$94)</f>
        <v>0</v>
      </c>
      <c r="J114" s="510">
        <f>IF(OR('５ 事業計画書・実績報告（共通様式）１－３－②、２３－２－②'!$B$46="○",'５ 事業計画書・実績報告（共通様式）１－３－②、２３－２－②'!$B$47="○",'５ 事業計画書・実績報告（共通様式）１－３－②、２３－２－②'!$B$48="○"),ROUNDDOWN(I114*2/3,-3),ROUNDDOWN(I114*1/2,-3))</f>
        <v>0</v>
      </c>
      <c r="K114" s="519"/>
    </row>
    <row r="115" spans="3:11" s="74" customFormat="1" ht="41.25" customHeight="1" x14ac:dyDescent="0.15">
      <c r="C115" s="237" t="s">
        <v>225</v>
      </c>
      <c r="D115" s="978" t="s">
        <v>219</v>
      </c>
      <c r="E115" s="979" t="s">
        <v>219</v>
      </c>
      <c r="F115" s="264">
        <f>SUMIF($C$11:$C$94,"G",$F$11:$F$94)</f>
        <v>0</v>
      </c>
      <c r="G115" s="264">
        <f>SUMIF($C$11:$C$94,"G",$G$11:$G$94)</f>
        <v>0</v>
      </c>
      <c r="H115" s="284"/>
      <c r="I115" s="298">
        <f>SUMIF($C$11:$C$94,"G",$I$11:$I$94)</f>
        <v>0</v>
      </c>
      <c r="J115" s="510">
        <f>IF(OR('５ 事業計画書・実績報告（共通様式）１－３－②、２３－２－②'!$B$46="○",'５ 事業計画書・実績報告（共通様式）１－３－②、２３－２－②'!$B$47="○",'５ 事業計画書・実績報告（共通様式）１－３－②、２３－２－②'!$B$48="○"),ROUNDDOWN(I115*2/3,-3),ROUNDDOWN(I115*1/2,-3))</f>
        <v>0</v>
      </c>
      <c r="K115" s="519"/>
    </row>
    <row r="116" spans="3:11" s="74" customFormat="1" ht="41.25" customHeight="1" x14ac:dyDescent="0.15">
      <c r="C116" s="980" t="s">
        <v>24</v>
      </c>
      <c r="D116" s="981"/>
      <c r="E116" s="982"/>
      <c r="F116" s="264">
        <f>SUM(F109:F115)</f>
        <v>0</v>
      </c>
      <c r="G116" s="264">
        <f>SUM(G109:G115)</f>
        <v>0</v>
      </c>
      <c r="H116" s="284"/>
      <c r="I116" s="298">
        <f>SUM(I109:I115)</f>
        <v>0</v>
      </c>
      <c r="J116" s="510">
        <f>SUM(J109:J115)</f>
        <v>0</v>
      </c>
      <c r="K116" s="519"/>
    </row>
    <row r="117" spans="3:11" ht="26.25" customHeight="1" x14ac:dyDescent="0.15">
      <c r="C117" s="238"/>
      <c r="D117" s="238"/>
      <c r="E117" s="249"/>
      <c r="F117" s="238"/>
      <c r="G117" s="238"/>
      <c r="H117" s="238"/>
      <c r="I117" s="75"/>
      <c r="J117" s="9"/>
      <c r="K117" s="9"/>
    </row>
    <row r="118" spans="3:11" ht="26.25" customHeight="1" x14ac:dyDescent="0.15">
      <c r="C118" s="238"/>
      <c r="D118" s="238"/>
      <c r="E118" s="249"/>
      <c r="F118" s="238"/>
      <c r="G118" s="238"/>
      <c r="H118" s="238"/>
    </row>
  </sheetData>
  <mergeCells count="59">
    <mergeCell ref="D115:E115"/>
    <mergeCell ref="C116:E116"/>
    <mergeCell ref="G8:G9"/>
    <mergeCell ref="H8:H9"/>
    <mergeCell ref="I8:I9"/>
    <mergeCell ref="C9:C10"/>
    <mergeCell ref="E11:E13"/>
    <mergeCell ref="E23:E25"/>
    <mergeCell ref="E37:E41"/>
    <mergeCell ref="E43:E45"/>
    <mergeCell ref="E47:E49"/>
    <mergeCell ref="E51:E53"/>
    <mergeCell ref="E64:E68"/>
    <mergeCell ref="E70:E73"/>
    <mergeCell ref="E75:E77"/>
    <mergeCell ref="E79:E82"/>
    <mergeCell ref="D110:E110"/>
    <mergeCell ref="D111:E111"/>
    <mergeCell ref="D112:E112"/>
    <mergeCell ref="D113:E113"/>
    <mergeCell ref="D114:E114"/>
    <mergeCell ref="C101:E101"/>
    <mergeCell ref="D106:E106"/>
    <mergeCell ref="D108:E108"/>
    <mergeCell ref="H108:I108"/>
    <mergeCell ref="D109:E109"/>
    <mergeCell ref="C96:E96"/>
    <mergeCell ref="N96:Q96"/>
    <mergeCell ref="C97:E97"/>
    <mergeCell ref="C98:E98"/>
    <mergeCell ref="C99:E99"/>
    <mergeCell ref="D78:E78"/>
    <mergeCell ref="D83:E83"/>
    <mergeCell ref="D87:E87"/>
    <mergeCell ref="D91:E91"/>
    <mergeCell ref="C95:E95"/>
    <mergeCell ref="E84:E86"/>
    <mergeCell ref="E88:E90"/>
    <mergeCell ref="E92:E94"/>
    <mergeCell ref="D50:E50"/>
    <mergeCell ref="D54:E54"/>
    <mergeCell ref="D63:E63"/>
    <mergeCell ref="D69:E69"/>
    <mergeCell ref="D74:E74"/>
    <mergeCell ref="E55:E62"/>
    <mergeCell ref="D26:E26"/>
    <mergeCell ref="D36:E36"/>
    <mergeCell ref="D42:E42"/>
    <mergeCell ref="N42:Q42"/>
    <mergeCell ref="D46:E46"/>
    <mergeCell ref="E27:E35"/>
    <mergeCell ref="D3:P3"/>
    <mergeCell ref="N6:O6"/>
    <mergeCell ref="L8:M8"/>
    <mergeCell ref="D14:E14"/>
    <mergeCell ref="D22:E22"/>
    <mergeCell ref="J8:J9"/>
    <mergeCell ref="N8:Q10"/>
    <mergeCell ref="E15:E21"/>
  </mergeCells>
  <phoneticPr fontId="1"/>
  <printOptions horizontalCentered="1" verticalCentered="1"/>
  <pageMargins left="0.31496062992125984" right="0.31496062992125984" top="0.55118110236220474" bottom="0.55118110236220474" header="0.31496062992125984" footer="0"/>
  <pageSetup paperSize="9" scale="70" firstPageNumber="9" fitToHeight="0" orientation="landscape" useFirstPageNumber="1" r:id="rId1"/>
  <rowBreaks count="2" manualBreakCount="2">
    <brk id="36" max="24" man="1"/>
    <brk id="69" max="24" man="1"/>
  </rowBreaks>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118"/>
  <sheetViews>
    <sheetView view="pageBreakPreview" topLeftCell="A7" zoomScale="85" zoomScaleSheetLayoutView="85" workbookViewId="0">
      <selection activeCell="N13" sqref="N13"/>
    </sheetView>
  </sheetViews>
  <sheetFormatPr defaultRowHeight="13.5" x14ac:dyDescent="0.15"/>
  <cols>
    <col min="1" max="1" width="1.875" style="37" customWidth="1"/>
    <col min="2" max="2" width="2" style="126" customWidth="1"/>
    <col min="3" max="3" width="3.625" style="37" customWidth="1"/>
    <col min="4" max="4" width="5" style="37" customWidth="1"/>
    <col min="5" max="5" width="12.375" style="227" customWidth="1"/>
    <col min="6" max="6" width="14" style="37" customWidth="1"/>
    <col min="7" max="7" width="12" style="37" customWidth="1"/>
    <col min="8" max="8" width="6.125" style="37" customWidth="1"/>
    <col min="9" max="9" width="13.75" style="37" customWidth="1"/>
    <col min="10" max="10" width="10.625" style="37" customWidth="1"/>
    <col min="11" max="11" width="9.25" style="37" customWidth="1"/>
    <col min="12" max="12" width="7.25" style="126" hidden="1" customWidth="1"/>
    <col min="13" max="13" width="12.625" style="126" hidden="1" customWidth="1"/>
    <col min="14" max="17" width="11.375" style="37" customWidth="1"/>
    <col min="18" max="18" width="2.375" style="37" customWidth="1"/>
    <col min="19" max="19" width="9" style="37" customWidth="1"/>
    <col min="20" max="16384" width="9" style="37"/>
  </cols>
  <sheetData>
    <row r="1" spans="2:25" ht="7.5" customHeight="1" x14ac:dyDescent="0.15"/>
    <row r="2" spans="2:25" ht="30" customHeight="1" x14ac:dyDescent="0.15">
      <c r="B2" s="74" t="s">
        <v>86</v>
      </c>
    </row>
    <row r="3" spans="2:25" ht="21" x14ac:dyDescent="0.15">
      <c r="D3" s="942" t="s">
        <v>364</v>
      </c>
      <c r="E3" s="942"/>
      <c r="F3" s="942"/>
      <c r="G3" s="942"/>
      <c r="H3" s="942"/>
      <c r="I3" s="942"/>
      <c r="J3" s="942"/>
      <c r="K3" s="942"/>
      <c r="L3" s="942"/>
      <c r="M3" s="942"/>
      <c r="N3" s="942"/>
      <c r="O3" s="942"/>
      <c r="P3" s="942"/>
      <c r="Q3" s="22"/>
    </row>
    <row r="4" spans="2:25" ht="9" customHeight="1" x14ac:dyDescent="0.15">
      <c r="D4" s="22"/>
      <c r="E4" s="22"/>
      <c r="F4" s="22"/>
      <c r="G4" s="22"/>
      <c r="H4" s="22"/>
      <c r="I4" s="22"/>
      <c r="J4" s="22"/>
      <c r="K4" s="22"/>
      <c r="L4" s="22"/>
      <c r="M4" s="22"/>
      <c r="N4" s="22"/>
      <c r="O4" s="22"/>
      <c r="P4" s="22"/>
      <c r="Q4" s="22"/>
    </row>
    <row r="5" spans="2:25" ht="11.25" customHeight="1" x14ac:dyDescent="0.15">
      <c r="D5" s="22"/>
      <c r="E5" s="22"/>
      <c r="F5" s="22"/>
      <c r="G5" s="22"/>
      <c r="H5" s="22"/>
      <c r="I5" s="22"/>
      <c r="J5" s="22"/>
      <c r="K5" s="22"/>
      <c r="L5" s="329"/>
      <c r="M5" s="329"/>
      <c r="N5" s="329"/>
      <c r="O5" s="22"/>
      <c r="P5" s="22"/>
      <c r="Q5" s="22"/>
    </row>
    <row r="6" spans="2:25" ht="24.75" customHeight="1" x14ac:dyDescent="0.15">
      <c r="D6" s="22"/>
      <c r="F6" s="23" t="s">
        <v>113</v>
      </c>
      <c r="G6" s="22"/>
      <c r="H6" s="22"/>
      <c r="I6" s="22"/>
      <c r="J6" s="22"/>
      <c r="K6" s="22"/>
      <c r="L6" s="351"/>
      <c r="M6" s="382"/>
      <c r="N6" s="943"/>
      <c r="O6" s="943"/>
      <c r="P6" s="382"/>
      <c r="Q6" s="382"/>
    </row>
    <row r="8" spans="2:25" s="126" customFormat="1" ht="24" customHeight="1" x14ac:dyDescent="0.15">
      <c r="C8" s="228" t="s">
        <v>194</v>
      </c>
      <c r="D8" s="239"/>
      <c r="E8" s="247"/>
      <c r="F8" s="239" t="s">
        <v>338</v>
      </c>
      <c r="G8" s="1012" t="s">
        <v>232</v>
      </c>
      <c r="H8" s="983" t="s">
        <v>193</v>
      </c>
      <c r="I8" s="1014" t="s">
        <v>234</v>
      </c>
      <c r="J8" s="1006" t="s">
        <v>120</v>
      </c>
      <c r="K8" s="239" t="s">
        <v>345</v>
      </c>
      <c r="L8" s="1005" t="s">
        <v>110</v>
      </c>
      <c r="M8" s="1006"/>
      <c r="N8" s="983" t="s">
        <v>124</v>
      </c>
      <c r="O8" s="984"/>
      <c r="P8" s="984"/>
      <c r="Q8" s="985"/>
    </row>
    <row r="9" spans="2:25" ht="39.75" customHeight="1" x14ac:dyDescent="0.15">
      <c r="C9" s="1030" t="s">
        <v>344</v>
      </c>
      <c r="D9" s="1031" t="s">
        <v>340</v>
      </c>
      <c r="E9" s="1032" t="s">
        <v>269</v>
      </c>
      <c r="F9" s="240" t="s">
        <v>346</v>
      </c>
      <c r="G9" s="1013"/>
      <c r="H9" s="767"/>
      <c r="I9" s="1015"/>
      <c r="J9" s="874"/>
      <c r="K9" s="511" t="s">
        <v>294</v>
      </c>
      <c r="L9" s="520" t="s">
        <v>111</v>
      </c>
      <c r="M9" s="521" t="s">
        <v>2</v>
      </c>
      <c r="N9" s="767"/>
      <c r="O9" s="986"/>
      <c r="P9" s="986"/>
      <c r="Q9" s="987"/>
      <c r="R9" s="126"/>
    </row>
    <row r="10" spans="2:25" ht="37.5" customHeight="1" x14ac:dyDescent="0.15">
      <c r="C10" s="1033"/>
      <c r="D10" s="1031"/>
      <c r="E10" s="1032"/>
      <c r="F10" s="251" t="s">
        <v>17</v>
      </c>
      <c r="G10" s="251" t="s">
        <v>214</v>
      </c>
      <c r="H10" s="271" t="s">
        <v>157</v>
      </c>
      <c r="I10" s="287" t="s">
        <v>235</v>
      </c>
      <c r="J10" s="299" t="s">
        <v>268</v>
      </c>
      <c r="K10" s="512"/>
      <c r="L10" s="362" t="s">
        <v>115</v>
      </c>
      <c r="M10" s="383"/>
      <c r="N10" s="787"/>
      <c r="O10" s="875"/>
      <c r="P10" s="875"/>
      <c r="Q10" s="988"/>
      <c r="R10" s="381"/>
      <c r="S10" s="262"/>
      <c r="T10" s="381"/>
    </row>
    <row r="11" spans="2:25" ht="18" customHeight="1" x14ac:dyDescent="0.15">
      <c r="C11" s="229"/>
      <c r="D11" s="241">
        <v>1</v>
      </c>
      <c r="E11" s="989" t="s">
        <v>131</v>
      </c>
      <c r="F11" s="308"/>
      <c r="G11" s="252">
        <f>+F11-J11</f>
        <v>0</v>
      </c>
      <c r="H11" s="272">
        <v>1</v>
      </c>
      <c r="I11" s="535">
        <f>+H11*G11</f>
        <v>0</v>
      </c>
      <c r="J11" s="159">
        <f>+IF(K11=1,INT(F11-(F11/1.1)),0)</f>
        <v>0</v>
      </c>
      <c r="K11" s="308"/>
      <c r="L11" s="363"/>
      <c r="M11" s="384">
        <f>+IF(L11="○",G11,)</f>
        <v>0</v>
      </c>
      <c r="N11" s="406"/>
      <c r="O11" s="423"/>
      <c r="P11" s="423"/>
      <c r="Q11" s="439"/>
      <c r="R11" s="262"/>
      <c r="S11" s="262"/>
      <c r="U11" s="126"/>
      <c r="V11" s="126"/>
      <c r="W11" s="126"/>
      <c r="X11" s="126"/>
      <c r="Y11" s="126"/>
    </row>
    <row r="12" spans="2:25" ht="18" customHeight="1" x14ac:dyDescent="0.15">
      <c r="C12" s="230"/>
      <c r="D12" s="242">
        <f>+D11+1</f>
        <v>2</v>
      </c>
      <c r="E12" s="990"/>
      <c r="F12" s="259"/>
      <c r="G12" s="253">
        <f>+F12-J12</f>
        <v>0</v>
      </c>
      <c r="H12" s="273">
        <v>1</v>
      </c>
      <c r="I12" s="289">
        <f>+H12*G12</f>
        <v>0</v>
      </c>
      <c r="J12" s="300">
        <f>+IF(K12=1,INT(F12-(F12/1.1)),0)</f>
        <v>0</v>
      </c>
      <c r="K12" s="309"/>
      <c r="L12" s="364"/>
      <c r="M12" s="385">
        <f>+IF(L12="○",G12,)</f>
        <v>0</v>
      </c>
      <c r="N12" s="407"/>
      <c r="O12" s="424"/>
      <c r="P12" s="424"/>
      <c r="Q12" s="440"/>
      <c r="R12" s="262"/>
      <c r="S12" s="262"/>
      <c r="T12" s="126"/>
      <c r="U12" s="457"/>
      <c r="V12" s="457"/>
      <c r="W12" s="457"/>
      <c r="X12" s="457"/>
      <c r="Y12" s="457"/>
    </row>
    <row r="13" spans="2:25" ht="18" customHeight="1" x14ac:dyDescent="0.15">
      <c r="C13" s="231"/>
      <c r="D13" s="243">
        <f>+D12+1</f>
        <v>3</v>
      </c>
      <c r="E13" s="998"/>
      <c r="F13" s="309"/>
      <c r="G13" s="254">
        <f>+F13-J13</f>
        <v>0</v>
      </c>
      <c r="H13" s="274">
        <v>1</v>
      </c>
      <c r="I13" s="290">
        <f>+H13*G13</f>
        <v>0</v>
      </c>
      <c r="J13" s="301">
        <f>+IF(K13=1,INT(F13-(F13/1.1)),0)</f>
        <v>0</v>
      </c>
      <c r="K13" s="309"/>
      <c r="L13" s="365"/>
      <c r="M13" s="386">
        <f>+IF(L13="○",G13,)</f>
        <v>0</v>
      </c>
      <c r="N13" s="408"/>
      <c r="O13" s="425"/>
      <c r="P13" s="425"/>
      <c r="Q13" s="441"/>
      <c r="R13" s="262"/>
      <c r="S13" s="262"/>
      <c r="T13" s="126"/>
      <c r="U13" s="457"/>
      <c r="V13" s="457"/>
      <c r="W13" s="457"/>
      <c r="X13" s="457"/>
      <c r="Y13" s="457"/>
    </row>
    <row r="14" spans="2:25" ht="18" customHeight="1" x14ac:dyDescent="0.15">
      <c r="C14" s="232"/>
      <c r="D14" s="951" t="s">
        <v>221</v>
      </c>
      <c r="E14" s="952"/>
      <c r="F14" s="255">
        <f>SUM(F11:F13)</f>
        <v>0</v>
      </c>
      <c r="G14" s="265">
        <f>SUM(G11:G13)</f>
        <v>0</v>
      </c>
      <c r="H14" s="275"/>
      <c r="I14" s="291">
        <f>SUM(I11:I13)</f>
        <v>0</v>
      </c>
      <c r="J14" s="265">
        <f>SUM(J11:J13)</f>
        <v>0</v>
      </c>
      <c r="K14" s="297"/>
      <c r="L14" s="164"/>
      <c r="M14" s="387">
        <f>SUM(M11:M13)</f>
        <v>0</v>
      </c>
      <c r="N14" s="409"/>
      <c r="O14" s="426"/>
      <c r="P14" s="426"/>
      <c r="Q14" s="442"/>
      <c r="R14" s="262"/>
      <c r="S14" s="262"/>
      <c r="T14" s="126"/>
      <c r="U14" s="457"/>
      <c r="V14" s="457"/>
      <c r="W14" s="457"/>
      <c r="X14" s="457"/>
      <c r="Y14" s="457"/>
    </row>
    <row r="15" spans="2:25" ht="18" customHeight="1" x14ac:dyDescent="0.15">
      <c r="C15" s="233"/>
      <c r="D15" s="244">
        <f>+D13+1</f>
        <v>4</v>
      </c>
      <c r="E15" s="989" t="s">
        <v>107</v>
      </c>
      <c r="F15" s="310"/>
      <c r="G15" s="256">
        <f t="shared" ref="G15:G21" si="0">+F15-J15</f>
        <v>0</v>
      </c>
      <c r="H15" s="276">
        <v>1</v>
      </c>
      <c r="I15" s="292">
        <f t="shared" ref="I15:I21" si="1">+H15*G15</f>
        <v>0</v>
      </c>
      <c r="J15" s="161">
        <f t="shared" ref="J15:J21" si="2">+IF(K15=1,INT(F15-(F15/1.1)),0)</f>
        <v>0</v>
      </c>
      <c r="K15" s="310"/>
      <c r="L15" s="366"/>
      <c r="M15" s="388">
        <f t="shared" ref="M15:M21" si="3">+IF(L15="○",G15,)</f>
        <v>0</v>
      </c>
      <c r="N15" s="410"/>
      <c r="O15" s="427"/>
      <c r="P15" s="427"/>
      <c r="Q15" s="443"/>
      <c r="R15" s="262"/>
      <c r="S15" s="262"/>
      <c r="T15" s="126"/>
      <c r="U15" s="457"/>
      <c r="V15" s="457"/>
      <c r="W15" s="457"/>
      <c r="X15" s="457"/>
      <c r="Y15" s="457"/>
    </row>
    <row r="16" spans="2:25" ht="18" customHeight="1" x14ac:dyDescent="0.15">
      <c r="C16" s="230"/>
      <c r="D16" s="244">
        <f t="shared" ref="D16:D21" si="4">+D15+1</f>
        <v>5</v>
      </c>
      <c r="E16" s="990"/>
      <c r="F16" s="310"/>
      <c r="G16" s="256">
        <f t="shared" si="0"/>
        <v>0</v>
      </c>
      <c r="H16" s="276">
        <v>1</v>
      </c>
      <c r="I16" s="292">
        <f t="shared" si="1"/>
        <v>0</v>
      </c>
      <c r="J16" s="161">
        <f t="shared" si="2"/>
        <v>0</v>
      </c>
      <c r="K16" s="310"/>
      <c r="L16" s="367"/>
      <c r="M16" s="389">
        <f t="shared" si="3"/>
        <v>0</v>
      </c>
      <c r="N16" s="411"/>
      <c r="O16" s="428"/>
      <c r="P16" s="428"/>
      <c r="Q16" s="444"/>
      <c r="R16" s="262"/>
      <c r="S16" s="262"/>
      <c r="T16" s="126"/>
      <c r="U16" s="457"/>
      <c r="V16" s="457"/>
      <c r="W16" s="457"/>
      <c r="X16" s="457"/>
      <c r="Y16" s="457"/>
    </row>
    <row r="17" spans="3:25" ht="18" customHeight="1" x14ac:dyDescent="0.15">
      <c r="C17" s="230"/>
      <c r="D17" s="244">
        <f t="shared" si="4"/>
        <v>6</v>
      </c>
      <c r="E17" s="990"/>
      <c r="F17" s="310"/>
      <c r="G17" s="256">
        <f t="shared" si="0"/>
        <v>0</v>
      </c>
      <c r="H17" s="276">
        <v>1</v>
      </c>
      <c r="I17" s="292">
        <f t="shared" si="1"/>
        <v>0</v>
      </c>
      <c r="J17" s="161">
        <f t="shared" si="2"/>
        <v>0</v>
      </c>
      <c r="K17" s="310"/>
      <c r="L17" s="367"/>
      <c r="M17" s="389">
        <f t="shared" si="3"/>
        <v>0</v>
      </c>
      <c r="N17" s="411"/>
      <c r="O17" s="428"/>
      <c r="P17" s="428"/>
      <c r="Q17" s="444"/>
      <c r="R17" s="262"/>
      <c r="S17" s="262"/>
      <c r="T17" s="126"/>
      <c r="U17" s="457"/>
      <c r="V17" s="457"/>
      <c r="W17" s="457"/>
      <c r="X17" s="457"/>
      <c r="Y17" s="457"/>
    </row>
    <row r="18" spans="3:25" ht="18" customHeight="1" x14ac:dyDescent="0.15">
      <c r="C18" s="230"/>
      <c r="D18" s="244">
        <f t="shared" si="4"/>
        <v>7</v>
      </c>
      <c r="E18" s="990"/>
      <c r="F18" s="310"/>
      <c r="G18" s="256">
        <f t="shared" si="0"/>
        <v>0</v>
      </c>
      <c r="H18" s="276">
        <v>1</v>
      </c>
      <c r="I18" s="292">
        <f t="shared" si="1"/>
        <v>0</v>
      </c>
      <c r="J18" s="161">
        <f t="shared" si="2"/>
        <v>0</v>
      </c>
      <c r="K18" s="310"/>
      <c r="L18" s="367"/>
      <c r="M18" s="389">
        <f t="shared" si="3"/>
        <v>0</v>
      </c>
      <c r="N18" s="411"/>
      <c r="O18" s="428"/>
      <c r="P18" s="428"/>
      <c r="Q18" s="444"/>
      <c r="R18" s="262"/>
      <c r="S18" s="262"/>
      <c r="T18" s="126"/>
      <c r="U18" s="457"/>
      <c r="V18" s="457"/>
      <c r="W18" s="457"/>
      <c r="X18" s="457"/>
      <c r="Y18" s="457"/>
    </row>
    <row r="19" spans="3:25" ht="18" customHeight="1" x14ac:dyDescent="0.15">
      <c r="C19" s="230"/>
      <c r="D19" s="244">
        <f t="shared" si="4"/>
        <v>8</v>
      </c>
      <c r="E19" s="990"/>
      <c r="F19" s="310"/>
      <c r="G19" s="256">
        <f t="shared" si="0"/>
        <v>0</v>
      </c>
      <c r="H19" s="276">
        <v>1</v>
      </c>
      <c r="I19" s="292">
        <f t="shared" si="1"/>
        <v>0</v>
      </c>
      <c r="J19" s="161">
        <f t="shared" si="2"/>
        <v>0</v>
      </c>
      <c r="K19" s="310"/>
      <c r="L19" s="367"/>
      <c r="M19" s="389">
        <f t="shared" si="3"/>
        <v>0</v>
      </c>
      <c r="N19" s="411"/>
      <c r="O19" s="428"/>
      <c r="P19" s="428"/>
      <c r="Q19" s="444"/>
      <c r="R19" s="262"/>
      <c r="S19" s="262"/>
      <c r="T19" s="126"/>
      <c r="U19" s="457"/>
      <c r="V19" s="457"/>
      <c r="W19" s="457"/>
      <c r="X19" s="457"/>
      <c r="Y19" s="457"/>
    </row>
    <row r="20" spans="3:25" ht="18" customHeight="1" x14ac:dyDescent="0.15">
      <c r="C20" s="230"/>
      <c r="D20" s="242">
        <f t="shared" si="4"/>
        <v>9</v>
      </c>
      <c r="E20" s="990"/>
      <c r="F20" s="259"/>
      <c r="G20" s="253">
        <f t="shared" si="0"/>
        <v>0</v>
      </c>
      <c r="H20" s="273">
        <v>1</v>
      </c>
      <c r="I20" s="289">
        <f t="shared" si="1"/>
        <v>0</v>
      </c>
      <c r="J20" s="300">
        <f t="shared" si="2"/>
        <v>0</v>
      </c>
      <c r="K20" s="259"/>
      <c r="L20" s="368"/>
      <c r="M20" s="390">
        <f t="shared" si="3"/>
        <v>0</v>
      </c>
      <c r="N20" s="407"/>
      <c r="O20" s="424"/>
      <c r="P20" s="424"/>
      <c r="Q20" s="440"/>
      <c r="R20" s="262"/>
      <c r="S20" s="262"/>
    </row>
    <row r="21" spans="3:25" ht="18" customHeight="1" x14ac:dyDescent="0.15">
      <c r="C21" s="230"/>
      <c r="D21" s="242">
        <f t="shared" si="4"/>
        <v>10</v>
      </c>
      <c r="E21" s="998"/>
      <c r="F21" s="309"/>
      <c r="G21" s="254">
        <f t="shared" si="0"/>
        <v>0</v>
      </c>
      <c r="H21" s="274">
        <v>1</v>
      </c>
      <c r="I21" s="290">
        <f t="shared" si="1"/>
        <v>0</v>
      </c>
      <c r="J21" s="301">
        <f t="shared" si="2"/>
        <v>0</v>
      </c>
      <c r="K21" s="309"/>
      <c r="L21" s="365"/>
      <c r="M21" s="386">
        <f t="shared" si="3"/>
        <v>0</v>
      </c>
      <c r="N21" s="408"/>
      <c r="O21" s="425"/>
      <c r="P21" s="425"/>
      <c r="Q21" s="441"/>
      <c r="R21" s="262"/>
      <c r="S21" s="262"/>
    </row>
    <row r="22" spans="3:25" ht="18" customHeight="1" x14ac:dyDescent="0.15">
      <c r="C22" s="232"/>
      <c r="D22" s="951" t="s">
        <v>221</v>
      </c>
      <c r="E22" s="952"/>
      <c r="F22" s="255">
        <f>SUM(F15:F21)</f>
        <v>0</v>
      </c>
      <c r="G22" s="265">
        <f>SUM(G15:G21)</f>
        <v>0</v>
      </c>
      <c r="H22" s="275"/>
      <c r="I22" s="291">
        <f>SUM(I15:I21)</f>
        <v>0</v>
      </c>
      <c r="J22" s="265">
        <f>SUM(J15:J21)</f>
        <v>0</v>
      </c>
      <c r="K22" s="297"/>
      <c r="L22" s="164"/>
      <c r="M22" s="387">
        <f>SUM(M15:M21)</f>
        <v>0</v>
      </c>
      <c r="N22" s="412"/>
      <c r="O22" s="429"/>
      <c r="P22" s="429"/>
      <c r="Q22" s="445"/>
      <c r="R22" s="262"/>
      <c r="S22" s="262"/>
    </row>
    <row r="23" spans="3:25" ht="18" customHeight="1" x14ac:dyDescent="0.15">
      <c r="C23" s="230"/>
      <c r="D23" s="242">
        <f>+D21+1</f>
        <v>11</v>
      </c>
      <c r="E23" s="991" t="s">
        <v>201</v>
      </c>
      <c r="F23" s="310"/>
      <c r="G23" s="256">
        <f>+F23-J23</f>
        <v>0</v>
      </c>
      <c r="H23" s="276">
        <v>1</v>
      </c>
      <c r="I23" s="292">
        <f>+H23*G23</f>
        <v>0</v>
      </c>
      <c r="J23" s="161">
        <f>+IF(K23=1,INT(F23-(F23/1.1)),0)</f>
        <v>0</v>
      </c>
      <c r="K23" s="514"/>
      <c r="L23" s="369"/>
      <c r="M23" s="522">
        <f>+IF(L23="○",G23,)</f>
        <v>0</v>
      </c>
      <c r="N23" s="410"/>
      <c r="O23" s="427"/>
      <c r="P23" s="427"/>
      <c r="Q23" s="443"/>
      <c r="R23" s="262"/>
      <c r="S23" s="262"/>
    </row>
    <row r="24" spans="3:25" ht="18" customHeight="1" x14ac:dyDescent="0.15">
      <c r="C24" s="230"/>
      <c r="D24" s="242">
        <f>+D23+1</f>
        <v>12</v>
      </c>
      <c r="E24" s="992"/>
      <c r="F24" s="259"/>
      <c r="G24" s="253">
        <f>+F24-J24</f>
        <v>0</v>
      </c>
      <c r="H24" s="273">
        <v>1</v>
      </c>
      <c r="I24" s="289">
        <f>+H24*G24</f>
        <v>0</v>
      </c>
      <c r="J24" s="300">
        <f>+IF(K24=1,INT(F24-(F24/1.1)),0)</f>
        <v>0</v>
      </c>
      <c r="K24" s="309"/>
      <c r="L24" s="370"/>
      <c r="M24" s="523">
        <f>+IF(L24="○",G24,)</f>
        <v>0</v>
      </c>
      <c r="N24" s="407"/>
      <c r="O24" s="424"/>
      <c r="P24" s="424"/>
      <c r="Q24" s="440"/>
      <c r="R24" s="262"/>
      <c r="S24" s="262"/>
    </row>
    <row r="25" spans="3:25" ht="18" customHeight="1" x14ac:dyDescent="0.15">
      <c r="C25" s="230"/>
      <c r="D25" s="242">
        <f>+D24+1</f>
        <v>13</v>
      </c>
      <c r="E25" s="992"/>
      <c r="F25" s="309"/>
      <c r="G25" s="254">
        <f>+F25-J25</f>
        <v>0</v>
      </c>
      <c r="H25" s="274">
        <v>1</v>
      </c>
      <c r="I25" s="290">
        <f>+H25*G25</f>
        <v>0</v>
      </c>
      <c r="J25" s="301">
        <f>+IF(K25=1,INT(F25-(F25/1.1)),0)</f>
        <v>0</v>
      </c>
      <c r="K25" s="309"/>
      <c r="L25" s="370"/>
      <c r="M25" s="523">
        <f>+IF(L25="○",G25,)</f>
        <v>0</v>
      </c>
      <c r="N25" s="408"/>
      <c r="O25" s="425"/>
      <c r="P25" s="425"/>
      <c r="Q25" s="441"/>
      <c r="R25" s="262"/>
      <c r="S25" s="262"/>
    </row>
    <row r="26" spans="3:25" ht="18" customHeight="1" x14ac:dyDescent="0.15">
      <c r="C26" s="232"/>
      <c r="D26" s="951" t="s">
        <v>221</v>
      </c>
      <c r="E26" s="952"/>
      <c r="F26" s="255">
        <f>SUM(F23:F25)</f>
        <v>0</v>
      </c>
      <c r="G26" s="265">
        <f>SUM(G23:G25)</f>
        <v>0</v>
      </c>
      <c r="H26" s="275"/>
      <c r="I26" s="291">
        <f>SUM(I23:I25)</f>
        <v>0</v>
      </c>
      <c r="J26" s="265">
        <f>SUM(J23:J25)</f>
        <v>0</v>
      </c>
      <c r="K26" s="297"/>
      <c r="L26" s="164"/>
      <c r="M26" s="387">
        <f>SUM(M23:M25)</f>
        <v>0</v>
      </c>
      <c r="N26" s="412"/>
      <c r="O26" s="429"/>
      <c r="P26" s="429"/>
      <c r="Q26" s="445"/>
      <c r="R26" s="262"/>
      <c r="S26" s="262"/>
    </row>
    <row r="27" spans="3:25" ht="18" customHeight="1" x14ac:dyDescent="0.15">
      <c r="C27" s="230"/>
      <c r="D27" s="242">
        <f>+D25+1</f>
        <v>14</v>
      </c>
      <c r="E27" s="989" t="s">
        <v>128</v>
      </c>
      <c r="F27" s="310"/>
      <c r="G27" s="253">
        <f t="shared" ref="G27:G35" si="5">+F27-J27</f>
        <v>0</v>
      </c>
      <c r="H27" s="273">
        <v>1</v>
      </c>
      <c r="I27" s="289">
        <f t="shared" ref="I27:I35" si="6">+H27*G27</f>
        <v>0</v>
      </c>
      <c r="J27" s="300">
        <f t="shared" ref="J27:J35" si="7">+IF(K27=1,INT(F27-(F27/1.1)),0)</f>
        <v>0</v>
      </c>
      <c r="K27" s="259"/>
      <c r="L27" s="371" t="s">
        <v>242</v>
      </c>
      <c r="M27" s="400">
        <f t="shared" ref="M27:M35" si="8">+IF(L27="○",G27,)</f>
        <v>0</v>
      </c>
      <c r="N27" s="407"/>
      <c r="O27" s="424"/>
      <c r="P27" s="424"/>
      <c r="Q27" s="440"/>
      <c r="R27" s="262"/>
      <c r="S27" s="262"/>
    </row>
    <row r="28" spans="3:25" ht="18" customHeight="1" x14ac:dyDescent="0.15">
      <c r="C28" s="230"/>
      <c r="D28" s="242">
        <f t="shared" ref="D28:D35" si="9">+D27+1</f>
        <v>15</v>
      </c>
      <c r="E28" s="990"/>
      <c r="F28" s="259"/>
      <c r="G28" s="253">
        <f t="shared" si="5"/>
        <v>0</v>
      </c>
      <c r="H28" s="273">
        <v>1</v>
      </c>
      <c r="I28" s="289">
        <f t="shared" si="6"/>
        <v>0</v>
      </c>
      <c r="J28" s="300">
        <f t="shared" si="7"/>
        <v>0</v>
      </c>
      <c r="K28" s="259"/>
      <c r="L28" s="371"/>
      <c r="M28" s="400">
        <f t="shared" si="8"/>
        <v>0</v>
      </c>
      <c r="N28" s="407"/>
      <c r="O28" s="424"/>
      <c r="P28" s="424"/>
      <c r="Q28" s="440"/>
      <c r="R28" s="262"/>
      <c r="S28" s="262"/>
    </row>
    <row r="29" spans="3:25" ht="18" customHeight="1" x14ac:dyDescent="0.15">
      <c r="C29" s="230"/>
      <c r="D29" s="242">
        <f t="shared" si="9"/>
        <v>16</v>
      </c>
      <c r="E29" s="990"/>
      <c r="F29" s="259"/>
      <c r="G29" s="253">
        <f t="shared" si="5"/>
        <v>0</v>
      </c>
      <c r="H29" s="273">
        <v>1</v>
      </c>
      <c r="I29" s="289">
        <f t="shared" si="6"/>
        <v>0</v>
      </c>
      <c r="J29" s="300">
        <f t="shared" si="7"/>
        <v>0</v>
      </c>
      <c r="K29" s="259"/>
      <c r="L29" s="371"/>
      <c r="M29" s="400">
        <f t="shared" si="8"/>
        <v>0</v>
      </c>
      <c r="N29" s="413"/>
      <c r="O29" s="430"/>
      <c r="P29" s="430"/>
      <c r="Q29" s="446"/>
      <c r="R29" s="262"/>
      <c r="S29" s="262"/>
    </row>
    <row r="30" spans="3:25" ht="18" customHeight="1" x14ac:dyDescent="0.15">
      <c r="C30" s="230"/>
      <c r="D30" s="242">
        <f t="shared" si="9"/>
        <v>17</v>
      </c>
      <c r="E30" s="990"/>
      <c r="F30" s="259"/>
      <c r="G30" s="253">
        <f t="shared" si="5"/>
        <v>0</v>
      </c>
      <c r="H30" s="273">
        <v>1</v>
      </c>
      <c r="I30" s="289">
        <f t="shared" si="6"/>
        <v>0</v>
      </c>
      <c r="J30" s="300">
        <f t="shared" si="7"/>
        <v>0</v>
      </c>
      <c r="K30" s="259"/>
      <c r="L30" s="371"/>
      <c r="M30" s="400">
        <f t="shared" si="8"/>
        <v>0</v>
      </c>
      <c r="N30" s="413"/>
      <c r="O30" s="430"/>
      <c r="P30" s="430"/>
      <c r="Q30" s="446"/>
      <c r="R30" s="262"/>
      <c r="S30" s="262"/>
    </row>
    <row r="31" spans="3:25" ht="18" customHeight="1" x14ac:dyDescent="0.15">
      <c r="C31" s="230"/>
      <c r="D31" s="242">
        <f t="shared" si="9"/>
        <v>18</v>
      </c>
      <c r="E31" s="990"/>
      <c r="F31" s="259"/>
      <c r="G31" s="253">
        <f t="shared" si="5"/>
        <v>0</v>
      </c>
      <c r="H31" s="273">
        <v>1</v>
      </c>
      <c r="I31" s="289">
        <f t="shared" si="6"/>
        <v>0</v>
      </c>
      <c r="J31" s="300">
        <f t="shared" si="7"/>
        <v>0</v>
      </c>
      <c r="K31" s="259"/>
      <c r="L31" s="371"/>
      <c r="M31" s="400">
        <f t="shared" si="8"/>
        <v>0</v>
      </c>
      <c r="N31" s="413"/>
      <c r="O31" s="430"/>
      <c r="P31" s="430"/>
      <c r="Q31" s="446"/>
      <c r="R31" s="262"/>
      <c r="S31" s="262"/>
    </row>
    <row r="32" spans="3:25" ht="18" customHeight="1" x14ac:dyDescent="0.15">
      <c r="C32" s="230"/>
      <c r="D32" s="242">
        <f t="shared" si="9"/>
        <v>19</v>
      </c>
      <c r="E32" s="990"/>
      <c r="F32" s="259"/>
      <c r="G32" s="253">
        <f t="shared" si="5"/>
        <v>0</v>
      </c>
      <c r="H32" s="273">
        <v>1</v>
      </c>
      <c r="I32" s="289">
        <f t="shared" si="6"/>
        <v>0</v>
      </c>
      <c r="J32" s="300">
        <f t="shared" si="7"/>
        <v>0</v>
      </c>
      <c r="K32" s="259"/>
      <c r="L32" s="371"/>
      <c r="M32" s="400">
        <f t="shared" si="8"/>
        <v>0</v>
      </c>
      <c r="N32" s="407"/>
      <c r="O32" s="424"/>
      <c r="P32" s="424"/>
      <c r="Q32" s="440"/>
      <c r="R32" s="262"/>
      <c r="S32" s="262"/>
    </row>
    <row r="33" spans="3:19" ht="18" customHeight="1" x14ac:dyDescent="0.15">
      <c r="C33" s="230"/>
      <c r="D33" s="242">
        <f t="shared" si="9"/>
        <v>20</v>
      </c>
      <c r="E33" s="990"/>
      <c r="F33" s="259"/>
      <c r="G33" s="253">
        <f t="shared" si="5"/>
        <v>0</v>
      </c>
      <c r="H33" s="273">
        <v>1</v>
      </c>
      <c r="I33" s="289">
        <f t="shared" si="6"/>
        <v>0</v>
      </c>
      <c r="J33" s="300">
        <f t="shared" si="7"/>
        <v>0</v>
      </c>
      <c r="K33" s="259"/>
      <c r="L33" s="371"/>
      <c r="M33" s="400">
        <f t="shared" si="8"/>
        <v>0</v>
      </c>
      <c r="N33" s="407"/>
      <c r="O33" s="424"/>
      <c r="P33" s="424"/>
      <c r="Q33" s="440"/>
      <c r="R33" s="262"/>
      <c r="S33" s="262"/>
    </row>
    <row r="34" spans="3:19" ht="18" customHeight="1" x14ac:dyDescent="0.15">
      <c r="C34" s="230"/>
      <c r="D34" s="242">
        <f t="shared" si="9"/>
        <v>21</v>
      </c>
      <c r="E34" s="990"/>
      <c r="F34" s="259"/>
      <c r="G34" s="253">
        <f t="shared" si="5"/>
        <v>0</v>
      </c>
      <c r="H34" s="273">
        <v>1</v>
      </c>
      <c r="I34" s="289">
        <f t="shared" si="6"/>
        <v>0</v>
      </c>
      <c r="J34" s="300">
        <f t="shared" si="7"/>
        <v>0</v>
      </c>
      <c r="K34" s="259"/>
      <c r="L34" s="371"/>
      <c r="M34" s="400">
        <f t="shared" si="8"/>
        <v>0</v>
      </c>
      <c r="N34" s="413"/>
      <c r="O34" s="430"/>
      <c r="P34" s="430"/>
      <c r="Q34" s="446"/>
      <c r="R34" s="262"/>
      <c r="S34" s="262"/>
    </row>
    <row r="35" spans="3:19" ht="18" customHeight="1" x14ac:dyDescent="0.15">
      <c r="C35" s="230"/>
      <c r="D35" s="242">
        <f t="shared" si="9"/>
        <v>22</v>
      </c>
      <c r="E35" s="998"/>
      <c r="F35" s="309"/>
      <c r="G35" s="254">
        <f t="shared" si="5"/>
        <v>0</v>
      </c>
      <c r="H35" s="273">
        <v>1</v>
      </c>
      <c r="I35" s="290">
        <f t="shared" si="6"/>
        <v>0</v>
      </c>
      <c r="J35" s="301">
        <f t="shared" si="7"/>
        <v>0</v>
      </c>
      <c r="K35" s="309"/>
      <c r="L35" s="370"/>
      <c r="M35" s="523">
        <f t="shared" si="8"/>
        <v>0</v>
      </c>
      <c r="N35" s="414"/>
      <c r="O35" s="431"/>
      <c r="P35" s="431"/>
      <c r="Q35" s="447"/>
      <c r="R35" s="262"/>
      <c r="S35" s="262"/>
    </row>
    <row r="36" spans="3:19" ht="18" customHeight="1" x14ac:dyDescent="0.15">
      <c r="C36" s="234"/>
      <c r="D36" s="953" t="s">
        <v>221</v>
      </c>
      <c r="E36" s="954"/>
      <c r="F36" s="255">
        <f>SUM(F27:F35)</f>
        <v>0</v>
      </c>
      <c r="G36" s="266">
        <f>SUM(G27:G35)</f>
        <v>0</v>
      </c>
      <c r="H36" s="277"/>
      <c r="I36" s="293">
        <f>SUM(I27:I35)</f>
        <v>0</v>
      </c>
      <c r="J36" s="266">
        <f>SUM(J27:J35)</f>
        <v>0</v>
      </c>
      <c r="K36" s="311"/>
      <c r="L36" s="372"/>
      <c r="M36" s="524">
        <f>SUM(M27:M35)</f>
        <v>0</v>
      </c>
      <c r="N36" s="415"/>
      <c r="O36" s="432"/>
      <c r="P36" s="432"/>
      <c r="Q36" s="448"/>
      <c r="R36" s="262"/>
      <c r="S36" s="262"/>
    </row>
    <row r="37" spans="3:19" ht="18" customHeight="1" x14ac:dyDescent="0.15">
      <c r="C37" s="235"/>
      <c r="D37" s="245">
        <f>+D35+1</f>
        <v>23</v>
      </c>
      <c r="E37" s="993" t="s">
        <v>108</v>
      </c>
      <c r="F37" s="312"/>
      <c r="G37" s="257">
        <f>+F37-J37</f>
        <v>0</v>
      </c>
      <c r="H37" s="278">
        <v>1</v>
      </c>
      <c r="I37" s="294">
        <f>+H37*G37</f>
        <v>0</v>
      </c>
      <c r="J37" s="302">
        <f>+IF(K37=1,INT(F37-(F37/1.1)),0)</f>
        <v>0</v>
      </c>
      <c r="K37" s="312"/>
      <c r="L37" s="373" t="s">
        <v>242</v>
      </c>
      <c r="M37" s="525">
        <f>+IF(L37="○",G37,)</f>
        <v>0</v>
      </c>
      <c r="N37" s="416"/>
      <c r="O37" s="433"/>
      <c r="P37" s="433"/>
      <c r="Q37" s="449"/>
      <c r="R37" s="262"/>
      <c r="S37" s="262"/>
    </row>
    <row r="38" spans="3:19" ht="18" customHeight="1" x14ac:dyDescent="0.15">
      <c r="C38" s="230"/>
      <c r="D38" s="242">
        <f>+D37+1</f>
        <v>24</v>
      </c>
      <c r="E38" s="990"/>
      <c r="F38" s="310"/>
      <c r="G38" s="256">
        <f>+F38-J38</f>
        <v>0</v>
      </c>
      <c r="H38" s="276">
        <v>1</v>
      </c>
      <c r="I38" s="292">
        <f>+H38*G38</f>
        <v>0</v>
      </c>
      <c r="J38" s="161">
        <f>+IF(K38=1,INT(F38-(F38/1.1)),0)</f>
        <v>0</v>
      </c>
      <c r="K38" s="310"/>
      <c r="L38" s="374"/>
      <c r="M38" s="526">
        <f>+IF(L38="○",G38,)</f>
        <v>0</v>
      </c>
      <c r="N38" s="411"/>
      <c r="O38" s="428"/>
      <c r="P38" s="428"/>
      <c r="Q38" s="444"/>
      <c r="R38" s="262"/>
      <c r="S38" s="262"/>
    </row>
    <row r="39" spans="3:19" ht="18" customHeight="1" x14ac:dyDescent="0.15">
      <c r="C39" s="230"/>
      <c r="D39" s="242">
        <f>+D38+1</f>
        <v>25</v>
      </c>
      <c r="E39" s="990"/>
      <c r="F39" s="310"/>
      <c r="G39" s="256">
        <f>+F39-J39</f>
        <v>0</v>
      </c>
      <c r="H39" s="276">
        <v>1</v>
      </c>
      <c r="I39" s="292">
        <f>+H39*G39</f>
        <v>0</v>
      </c>
      <c r="J39" s="161">
        <f>+IF(K39=1,INT(F39-(F39/1.1)),0)</f>
        <v>0</v>
      </c>
      <c r="K39" s="310"/>
      <c r="L39" s="374"/>
      <c r="M39" s="526">
        <f>+IF(L39="○",G39,)</f>
        <v>0</v>
      </c>
      <c r="N39" s="411"/>
      <c r="O39" s="428"/>
      <c r="P39" s="428"/>
      <c r="Q39" s="444"/>
      <c r="R39" s="262"/>
      <c r="S39" s="262"/>
    </row>
    <row r="40" spans="3:19" ht="18" customHeight="1" x14ac:dyDescent="0.15">
      <c r="C40" s="230"/>
      <c r="D40" s="242">
        <f>+D39+1</f>
        <v>26</v>
      </c>
      <c r="E40" s="990"/>
      <c r="F40" s="259"/>
      <c r="G40" s="253">
        <f>+F40-J40</f>
        <v>0</v>
      </c>
      <c r="H40" s="273">
        <v>1</v>
      </c>
      <c r="I40" s="289">
        <f>+H40*G40</f>
        <v>0</v>
      </c>
      <c r="J40" s="300">
        <f>+IF(K40=1,INT(F40-(F40/1.1)),0)</f>
        <v>0</v>
      </c>
      <c r="K40" s="259"/>
      <c r="L40" s="371"/>
      <c r="M40" s="400">
        <f>+IF(L40="○",G40,)</f>
        <v>0</v>
      </c>
      <c r="N40" s="407"/>
      <c r="O40" s="424"/>
      <c r="P40" s="424"/>
      <c r="Q40" s="440"/>
      <c r="R40" s="262"/>
      <c r="S40" s="262"/>
    </row>
    <row r="41" spans="3:19" ht="18" customHeight="1" x14ac:dyDescent="0.15">
      <c r="C41" s="230"/>
      <c r="D41" s="242">
        <f>+D40+1</f>
        <v>27</v>
      </c>
      <c r="E41" s="990"/>
      <c r="F41" s="309"/>
      <c r="G41" s="254">
        <f>+F41-J41</f>
        <v>0</v>
      </c>
      <c r="H41" s="274">
        <v>1</v>
      </c>
      <c r="I41" s="290">
        <f>+H41*G41</f>
        <v>0</v>
      </c>
      <c r="J41" s="301">
        <f>+IF(K41=1,INT(F41-(F41/1.1)),0)</f>
        <v>0</v>
      </c>
      <c r="K41" s="309"/>
      <c r="L41" s="370"/>
      <c r="M41" s="523">
        <f>+IF(L41="○",G41,)</f>
        <v>0</v>
      </c>
      <c r="N41" s="408"/>
      <c r="O41" s="425"/>
      <c r="P41" s="425"/>
      <c r="Q41" s="441"/>
      <c r="R41" s="262"/>
      <c r="S41" s="262"/>
    </row>
    <row r="42" spans="3:19" ht="18" customHeight="1" x14ac:dyDescent="0.15">
      <c r="C42" s="232"/>
      <c r="D42" s="951" t="s">
        <v>221</v>
      </c>
      <c r="E42" s="952"/>
      <c r="F42" s="255">
        <f>SUM(F37:F41)</f>
        <v>0</v>
      </c>
      <c r="G42" s="265">
        <f>SUM(G37:G41)</f>
        <v>0</v>
      </c>
      <c r="H42" s="275"/>
      <c r="I42" s="291">
        <f>SUM(I37:I41)</f>
        <v>0</v>
      </c>
      <c r="J42" s="265">
        <f>SUM(J37:J41)</f>
        <v>0</v>
      </c>
      <c r="K42" s="297"/>
      <c r="L42" s="164"/>
      <c r="M42" s="387">
        <f>SUM(M37:M41)</f>
        <v>0</v>
      </c>
      <c r="N42" s="1007" t="str">
        <f>+IF(F42&gt;=(F96*0.6),"6割超えています。","　")</f>
        <v>6割超えています。</v>
      </c>
      <c r="O42" s="1008"/>
      <c r="P42" s="1008"/>
      <c r="Q42" s="1009"/>
      <c r="R42" s="262"/>
      <c r="S42" s="262"/>
    </row>
    <row r="43" spans="3:19" ht="18" customHeight="1" x14ac:dyDescent="0.15">
      <c r="C43" s="230"/>
      <c r="D43" s="242">
        <f>D41+1</f>
        <v>28</v>
      </c>
      <c r="E43" s="994" t="s">
        <v>203</v>
      </c>
      <c r="F43" s="310"/>
      <c r="G43" s="253">
        <f>+F43-J43</f>
        <v>0</v>
      </c>
      <c r="H43" s="273">
        <v>1</v>
      </c>
      <c r="I43" s="289">
        <f>+H43*G43</f>
        <v>0</v>
      </c>
      <c r="J43" s="300">
        <f>+IF(K43=1,INT(F43-(F43/1.1)),0)</f>
        <v>0</v>
      </c>
      <c r="K43" s="259"/>
      <c r="L43" s="366"/>
      <c r="M43" s="388">
        <f>+IF(L43="○",G43,)</f>
        <v>0</v>
      </c>
      <c r="N43" s="413"/>
      <c r="O43" s="430"/>
      <c r="P43" s="430"/>
      <c r="Q43" s="446"/>
      <c r="R43" s="262"/>
      <c r="S43" s="262"/>
    </row>
    <row r="44" spans="3:19" ht="18" customHeight="1" x14ac:dyDescent="0.15">
      <c r="C44" s="230"/>
      <c r="D44" s="242">
        <f>+D43+1</f>
        <v>29</v>
      </c>
      <c r="E44" s="995"/>
      <c r="F44" s="259"/>
      <c r="G44" s="253">
        <f>+F44-J44</f>
        <v>0</v>
      </c>
      <c r="H44" s="273">
        <v>1</v>
      </c>
      <c r="I44" s="289">
        <f>+H44*G44</f>
        <v>0</v>
      </c>
      <c r="J44" s="300">
        <f>+IF(K44=1,INT(F44-(F44/1.1)),0)</f>
        <v>0</v>
      </c>
      <c r="K44" s="259"/>
      <c r="L44" s="368"/>
      <c r="M44" s="390">
        <f>+IF(L44="○",G44,)</f>
        <v>0</v>
      </c>
      <c r="N44" s="413"/>
      <c r="O44" s="430"/>
      <c r="P44" s="430"/>
      <c r="Q44" s="446"/>
      <c r="R44" s="262"/>
      <c r="S44" s="262"/>
    </row>
    <row r="45" spans="3:19" ht="18" customHeight="1" x14ac:dyDescent="0.15">
      <c r="C45" s="230"/>
      <c r="D45" s="242">
        <f>+D44+1</f>
        <v>30</v>
      </c>
      <c r="E45" s="996"/>
      <c r="F45" s="309"/>
      <c r="G45" s="253">
        <f>+F45-J45</f>
        <v>0</v>
      </c>
      <c r="H45" s="273">
        <v>1</v>
      </c>
      <c r="I45" s="289">
        <f>+H45*G45</f>
        <v>0</v>
      </c>
      <c r="J45" s="300">
        <f>+IF(K45=1,INT(F45-(F45/1.1)),0)</f>
        <v>0</v>
      </c>
      <c r="K45" s="259"/>
      <c r="L45" s="365"/>
      <c r="M45" s="386">
        <f>+IF(L45="○",G45,)</f>
        <v>0</v>
      </c>
      <c r="N45" s="413"/>
      <c r="O45" s="430"/>
      <c r="P45" s="430"/>
      <c r="Q45" s="446"/>
      <c r="R45" s="262"/>
      <c r="S45" s="262"/>
    </row>
    <row r="46" spans="3:19" ht="18" customHeight="1" x14ac:dyDescent="0.15">
      <c r="C46" s="232"/>
      <c r="D46" s="951" t="s">
        <v>221</v>
      </c>
      <c r="E46" s="952"/>
      <c r="F46" s="255">
        <f>SUM(F43:F45)</f>
        <v>0</v>
      </c>
      <c r="G46" s="265">
        <f>SUM(G43:G45)</f>
        <v>0</v>
      </c>
      <c r="H46" s="275"/>
      <c r="I46" s="291">
        <f>SUM(I43:I45)</f>
        <v>0</v>
      </c>
      <c r="J46" s="265">
        <f>SUM(J43:J45)</f>
        <v>0</v>
      </c>
      <c r="K46" s="297"/>
      <c r="L46" s="164"/>
      <c r="M46" s="387">
        <f>SUM(M43:M45)</f>
        <v>0</v>
      </c>
      <c r="N46" s="412"/>
      <c r="O46" s="429"/>
      <c r="P46" s="429"/>
      <c r="Q46" s="445"/>
      <c r="R46" s="262"/>
      <c r="S46" s="262"/>
    </row>
    <row r="47" spans="3:19" ht="18" customHeight="1" x14ac:dyDescent="0.15">
      <c r="C47" s="230"/>
      <c r="D47" s="242">
        <f>+D45+1</f>
        <v>31</v>
      </c>
      <c r="E47" s="994" t="s">
        <v>204</v>
      </c>
      <c r="F47" s="310"/>
      <c r="G47" s="253">
        <f>+F47-J47</f>
        <v>0</v>
      </c>
      <c r="H47" s="273">
        <v>1</v>
      </c>
      <c r="I47" s="289">
        <f>+H47*G47</f>
        <v>0</v>
      </c>
      <c r="J47" s="300">
        <f>+IF(K47=1,INT(F47-(F47/1.1)),0)</f>
        <v>0</v>
      </c>
      <c r="K47" s="259"/>
      <c r="L47" s="366"/>
      <c r="M47" s="388">
        <f>+IF(L47="○",G47,)</f>
        <v>0</v>
      </c>
      <c r="N47" s="413"/>
      <c r="O47" s="430"/>
      <c r="P47" s="430"/>
      <c r="Q47" s="446"/>
      <c r="R47" s="262"/>
      <c r="S47" s="262"/>
    </row>
    <row r="48" spans="3:19" ht="18" customHeight="1" x14ac:dyDescent="0.15">
      <c r="C48" s="230"/>
      <c r="D48" s="242">
        <f>+D47+1</f>
        <v>32</v>
      </c>
      <c r="E48" s="995"/>
      <c r="F48" s="259"/>
      <c r="G48" s="253">
        <f>+F48-J48</f>
        <v>0</v>
      </c>
      <c r="H48" s="273">
        <v>1</v>
      </c>
      <c r="I48" s="289">
        <f>+H48*G48</f>
        <v>0</v>
      </c>
      <c r="J48" s="300">
        <f>+IF(K48=1,INT(F48-(F48/1.1)),0)</f>
        <v>0</v>
      </c>
      <c r="K48" s="259"/>
      <c r="L48" s="368"/>
      <c r="M48" s="390">
        <f>+IF(L48="○",G48,)</f>
        <v>0</v>
      </c>
      <c r="N48" s="413"/>
      <c r="O48" s="430"/>
      <c r="P48" s="430"/>
      <c r="Q48" s="446"/>
      <c r="R48" s="262"/>
      <c r="S48" s="262"/>
    </row>
    <row r="49" spans="3:19" ht="18" customHeight="1" x14ac:dyDescent="0.15">
      <c r="C49" s="230"/>
      <c r="D49" s="242">
        <f>+D48+1</f>
        <v>33</v>
      </c>
      <c r="E49" s="997"/>
      <c r="F49" s="309"/>
      <c r="G49" s="253">
        <f>+F49-J49</f>
        <v>0</v>
      </c>
      <c r="H49" s="273">
        <v>1</v>
      </c>
      <c r="I49" s="289">
        <f>+H49*G49</f>
        <v>0</v>
      </c>
      <c r="J49" s="300">
        <f>+IF(K49=1,INT(F49-(F49/1.1)),0)</f>
        <v>0</v>
      </c>
      <c r="K49" s="259"/>
      <c r="L49" s="365"/>
      <c r="M49" s="386">
        <f>+IF(L49="○",G49,)</f>
        <v>0</v>
      </c>
      <c r="N49" s="413"/>
      <c r="O49" s="430"/>
      <c r="P49" s="430"/>
      <c r="Q49" s="446"/>
      <c r="R49" s="262"/>
      <c r="S49" s="262"/>
    </row>
    <row r="50" spans="3:19" ht="18" customHeight="1" x14ac:dyDescent="0.15">
      <c r="C50" s="232"/>
      <c r="D50" s="951" t="s">
        <v>221</v>
      </c>
      <c r="E50" s="952"/>
      <c r="F50" s="255">
        <f>SUM(F47:F49)</f>
        <v>0</v>
      </c>
      <c r="G50" s="265">
        <f>SUM(G47:G49)</f>
        <v>0</v>
      </c>
      <c r="H50" s="275"/>
      <c r="I50" s="291">
        <f>SUM(I47:I49)</f>
        <v>0</v>
      </c>
      <c r="J50" s="265">
        <f>SUM(J47:J49)</f>
        <v>0</v>
      </c>
      <c r="K50" s="297"/>
      <c r="L50" s="164"/>
      <c r="M50" s="387">
        <f>SUM(M47:M49)</f>
        <v>0</v>
      </c>
      <c r="N50" s="412"/>
      <c r="O50" s="429"/>
      <c r="P50" s="429"/>
      <c r="Q50" s="445"/>
      <c r="R50" s="262"/>
      <c r="S50" s="262"/>
    </row>
    <row r="51" spans="3:19" ht="18" customHeight="1" x14ac:dyDescent="0.15">
      <c r="C51" s="230"/>
      <c r="D51" s="242">
        <f>+D49+1</f>
        <v>34</v>
      </c>
      <c r="E51" s="994" t="s">
        <v>207</v>
      </c>
      <c r="F51" s="310"/>
      <c r="G51" s="253">
        <f>+F51-J51</f>
        <v>0</v>
      </c>
      <c r="H51" s="273">
        <v>1</v>
      </c>
      <c r="I51" s="289">
        <f>+H51*G51</f>
        <v>0</v>
      </c>
      <c r="J51" s="300">
        <f>+IF(K51=1,INT(F51-(F51/1.1)),0)</f>
        <v>0</v>
      </c>
      <c r="K51" s="259"/>
      <c r="L51" s="366"/>
      <c r="M51" s="388">
        <f>+IF(L51="○",G51,)</f>
        <v>0</v>
      </c>
      <c r="N51" s="413"/>
      <c r="O51" s="430"/>
      <c r="P51" s="430"/>
      <c r="Q51" s="446"/>
      <c r="R51" s="262"/>
      <c r="S51" s="262"/>
    </row>
    <row r="52" spans="3:19" ht="18" customHeight="1" x14ac:dyDescent="0.15">
      <c r="C52" s="230"/>
      <c r="D52" s="242">
        <f>+D51+1</f>
        <v>35</v>
      </c>
      <c r="E52" s="995"/>
      <c r="F52" s="259"/>
      <c r="G52" s="253">
        <f>+F52-J52</f>
        <v>0</v>
      </c>
      <c r="H52" s="273">
        <v>1</v>
      </c>
      <c r="I52" s="289">
        <f>+H52*G52</f>
        <v>0</v>
      </c>
      <c r="J52" s="300">
        <f>+IF(K52=1,INT(F52-(F52/1.1)),0)</f>
        <v>0</v>
      </c>
      <c r="K52" s="259"/>
      <c r="L52" s="368"/>
      <c r="M52" s="390">
        <f>+IF(L52="○",G52,)</f>
        <v>0</v>
      </c>
      <c r="N52" s="413"/>
      <c r="O52" s="430"/>
      <c r="P52" s="430"/>
      <c r="Q52" s="446"/>
      <c r="R52" s="262"/>
      <c r="S52" s="262"/>
    </row>
    <row r="53" spans="3:19" ht="18" customHeight="1" x14ac:dyDescent="0.15">
      <c r="C53" s="230"/>
      <c r="D53" s="242">
        <f>+D52+1</f>
        <v>36</v>
      </c>
      <c r="E53" s="996"/>
      <c r="F53" s="309"/>
      <c r="G53" s="253">
        <f>+F53-J53</f>
        <v>0</v>
      </c>
      <c r="H53" s="273">
        <v>1</v>
      </c>
      <c r="I53" s="289">
        <f>+H53*G53</f>
        <v>0</v>
      </c>
      <c r="J53" s="300">
        <f>+IF(K53=1,INT(F53-(F53/1.1)),0)</f>
        <v>0</v>
      </c>
      <c r="K53" s="259"/>
      <c r="L53" s="365"/>
      <c r="M53" s="386">
        <f>+IF(L53="○",G53,)</f>
        <v>0</v>
      </c>
      <c r="N53" s="413"/>
      <c r="O53" s="430"/>
      <c r="P53" s="430"/>
      <c r="Q53" s="446"/>
      <c r="R53" s="262"/>
      <c r="S53" s="262"/>
    </row>
    <row r="54" spans="3:19" ht="18" customHeight="1" x14ac:dyDescent="0.15">
      <c r="C54" s="232"/>
      <c r="D54" s="951" t="s">
        <v>221</v>
      </c>
      <c r="E54" s="952"/>
      <c r="F54" s="255">
        <f>SUM(F51:F53)</f>
        <v>0</v>
      </c>
      <c r="G54" s="267">
        <f>SUM(G51:G53)</f>
        <v>0</v>
      </c>
      <c r="H54" s="275"/>
      <c r="I54" s="291">
        <f>SUM(I51:I53)</f>
        <v>0</v>
      </c>
      <c r="J54" s="265">
        <f>SUM(J51:J53)</f>
        <v>0</v>
      </c>
      <c r="K54" s="297"/>
      <c r="L54" s="164"/>
      <c r="M54" s="387">
        <f>SUM(M51:M53)</f>
        <v>0</v>
      </c>
      <c r="N54" s="412"/>
      <c r="O54" s="429"/>
      <c r="P54" s="429"/>
      <c r="Q54" s="445"/>
      <c r="R54" s="262"/>
      <c r="S54" s="262"/>
    </row>
    <row r="55" spans="3:19" ht="18" customHeight="1" x14ac:dyDescent="0.15">
      <c r="C55" s="230"/>
      <c r="D55" s="244">
        <f>D53+1</f>
        <v>37</v>
      </c>
      <c r="E55" s="990" t="s">
        <v>210</v>
      </c>
      <c r="F55" s="312"/>
      <c r="G55" s="256">
        <f t="shared" ref="G55:G62" si="10">+F55-J55</f>
        <v>0</v>
      </c>
      <c r="H55" s="276">
        <v>1</v>
      </c>
      <c r="I55" s="292">
        <f t="shared" ref="I55:I62" si="11">+H55*G55</f>
        <v>0</v>
      </c>
      <c r="J55" s="161">
        <f t="shared" ref="J55:J62" si="12">+IF(K55=1,INT(F55-(F55/1.1)),0)</f>
        <v>0</v>
      </c>
      <c r="K55" s="310"/>
      <c r="L55" s="366"/>
      <c r="M55" s="388">
        <f t="shared" ref="M55:M62" si="13">+IF(L55="○",G55,)</f>
        <v>0</v>
      </c>
      <c r="N55" s="411"/>
      <c r="O55" s="428"/>
      <c r="P55" s="428"/>
      <c r="Q55" s="444"/>
      <c r="R55" s="262"/>
      <c r="S55" s="262"/>
    </row>
    <row r="56" spans="3:19" ht="18" customHeight="1" x14ac:dyDescent="0.15">
      <c r="C56" s="230"/>
      <c r="D56" s="242">
        <f t="shared" ref="D56:D62" si="14">+D55+1</f>
        <v>38</v>
      </c>
      <c r="E56" s="990"/>
      <c r="F56" s="259"/>
      <c r="G56" s="253">
        <f t="shared" si="10"/>
        <v>0</v>
      </c>
      <c r="H56" s="273">
        <v>1</v>
      </c>
      <c r="I56" s="289">
        <f t="shared" si="11"/>
        <v>0</v>
      </c>
      <c r="J56" s="300">
        <f t="shared" si="12"/>
        <v>0</v>
      </c>
      <c r="K56" s="259"/>
      <c r="L56" s="368"/>
      <c r="M56" s="390">
        <f t="shared" si="13"/>
        <v>0</v>
      </c>
      <c r="N56" s="413"/>
      <c r="O56" s="430"/>
      <c r="P56" s="430"/>
      <c r="Q56" s="446"/>
      <c r="R56" s="262"/>
      <c r="S56" s="262"/>
    </row>
    <row r="57" spans="3:19" ht="18" customHeight="1" x14ac:dyDescent="0.15">
      <c r="C57" s="230"/>
      <c r="D57" s="242">
        <f t="shared" si="14"/>
        <v>39</v>
      </c>
      <c r="E57" s="990"/>
      <c r="F57" s="259"/>
      <c r="G57" s="253">
        <f t="shared" si="10"/>
        <v>0</v>
      </c>
      <c r="H57" s="273">
        <v>1</v>
      </c>
      <c r="I57" s="289">
        <f t="shared" si="11"/>
        <v>0</v>
      </c>
      <c r="J57" s="300">
        <f t="shared" si="12"/>
        <v>0</v>
      </c>
      <c r="K57" s="259"/>
      <c r="L57" s="368"/>
      <c r="M57" s="390">
        <f t="shared" si="13"/>
        <v>0</v>
      </c>
      <c r="N57" s="413"/>
      <c r="O57" s="430"/>
      <c r="P57" s="430"/>
      <c r="Q57" s="446"/>
      <c r="R57" s="262"/>
      <c r="S57" s="262"/>
    </row>
    <row r="58" spans="3:19" ht="18" customHeight="1" x14ac:dyDescent="0.15">
      <c r="C58" s="230"/>
      <c r="D58" s="242">
        <f t="shared" si="14"/>
        <v>40</v>
      </c>
      <c r="E58" s="990"/>
      <c r="F58" s="259"/>
      <c r="G58" s="253">
        <f t="shared" si="10"/>
        <v>0</v>
      </c>
      <c r="H58" s="273">
        <v>1</v>
      </c>
      <c r="I58" s="289">
        <f t="shared" si="11"/>
        <v>0</v>
      </c>
      <c r="J58" s="300">
        <f t="shared" si="12"/>
        <v>0</v>
      </c>
      <c r="K58" s="259"/>
      <c r="L58" s="368"/>
      <c r="M58" s="390">
        <f t="shared" si="13"/>
        <v>0</v>
      </c>
      <c r="N58" s="413"/>
      <c r="O58" s="430"/>
      <c r="P58" s="430"/>
      <c r="Q58" s="446"/>
      <c r="R58" s="262"/>
      <c r="S58" s="262"/>
    </row>
    <row r="59" spans="3:19" ht="18" customHeight="1" x14ac:dyDescent="0.15">
      <c r="C59" s="230"/>
      <c r="D59" s="242">
        <f t="shared" si="14"/>
        <v>41</v>
      </c>
      <c r="E59" s="990"/>
      <c r="F59" s="259"/>
      <c r="G59" s="253">
        <f t="shared" si="10"/>
        <v>0</v>
      </c>
      <c r="H59" s="273">
        <v>1</v>
      </c>
      <c r="I59" s="289">
        <f t="shared" si="11"/>
        <v>0</v>
      </c>
      <c r="J59" s="300">
        <f t="shared" si="12"/>
        <v>0</v>
      </c>
      <c r="K59" s="259"/>
      <c r="L59" s="368"/>
      <c r="M59" s="390">
        <f t="shared" si="13"/>
        <v>0</v>
      </c>
      <c r="N59" s="413"/>
      <c r="O59" s="430"/>
      <c r="P59" s="430"/>
      <c r="Q59" s="446"/>
      <c r="R59" s="262"/>
      <c r="S59" s="262"/>
    </row>
    <row r="60" spans="3:19" ht="18" customHeight="1" x14ac:dyDescent="0.15">
      <c r="C60" s="230"/>
      <c r="D60" s="242">
        <f t="shared" si="14"/>
        <v>42</v>
      </c>
      <c r="E60" s="990"/>
      <c r="F60" s="259"/>
      <c r="G60" s="253">
        <f t="shared" si="10"/>
        <v>0</v>
      </c>
      <c r="H60" s="273">
        <v>1</v>
      </c>
      <c r="I60" s="289">
        <f t="shared" si="11"/>
        <v>0</v>
      </c>
      <c r="J60" s="300">
        <f t="shared" si="12"/>
        <v>0</v>
      </c>
      <c r="K60" s="259"/>
      <c r="L60" s="368"/>
      <c r="M60" s="390">
        <f t="shared" si="13"/>
        <v>0</v>
      </c>
      <c r="N60" s="413"/>
      <c r="O60" s="430"/>
      <c r="P60" s="430"/>
      <c r="Q60" s="446"/>
      <c r="R60" s="262"/>
      <c r="S60" s="262"/>
    </row>
    <row r="61" spans="3:19" ht="18" customHeight="1" x14ac:dyDescent="0.15">
      <c r="C61" s="230"/>
      <c r="D61" s="242">
        <f t="shared" si="14"/>
        <v>43</v>
      </c>
      <c r="E61" s="990"/>
      <c r="F61" s="259"/>
      <c r="G61" s="253">
        <f t="shared" si="10"/>
        <v>0</v>
      </c>
      <c r="H61" s="273">
        <v>1</v>
      </c>
      <c r="I61" s="289">
        <f t="shared" si="11"/>
        <v>0</v>
      </c>
      <c r="J61" s="300">
        <f t="shared" si="12"/>
        <v>0</v>
      </c>
      <c r="K61" s="259"/>
      <c r="L61" s="368"/>
      <c r="M61" s="390">
        <f t="shared" si="13"/>
        <v>0</v>
      </c>
      <c r="N61" s="413"/>
      <c r="O61" s="430"/>
      <c r="P61" s="430"/>
      <c r="Q61" s="446"/>
      <c r="R61" s="262"/>
      <c r="S61" s="262"/>
    </row>
    <row r="62" spans="3:19" ht="18" customHeight="1" x14ac:dyDescent="0.15">
      <c r="C62" s="230"/>
      <c r="D62" s="242">
        <f t="shared" si="14"/>
        <v>44</v>
      </c>
      <c r="E62" s="990"/>
      <c r="F62" s="309"/>
      <c r="G62" s="254">
        <f t="shared" si="10"/>
        <v>0</v>
      </c>
      <c r="H62" s="274">
        <v>1</v>
      </c>
      <c r="I62" s="290">
        <f t="shared" si="11"/>
        <v>0</v>
      </c>
      <c r="J62" s="301">
        <f t="shared" si="12"/>
        <v>0</v>
      </c>
      <c r="K62" s="309"/>
      <c r="L62" s="365"/>
      <c r="M62" s="386">
        <f t="shared" si="13"/>
        <v>0</v>
      </c>
      <c r="N62" s="414"/>
      <c r="O62" s="431"/>
      <c r="P62" s="431"/>
      <c r="Q62" s="447"/>
      <c r="R62" s="262"/>
      <c r="S62" s="262"/>
    </row>
    <row r="63" spans="3:19" ht="18" customHeight="1" x14ac:dyDescent="0.15">
      <c r="C63" s="232"/>
      <c r="D63" s="951" t="s">
        <v>221</v>
      </c>
      <c r="E63" s="952"/>
      <c r="F63" s="255">
        <f>SUM(F55:F62)</f>
        <v>0</v>
      </c>
      <c r="G63" s="265">
        <f>SUM(G55:G62)</f>
        <v>0</v>
      </c>
      <c r="H63" s="275"/>
      <c r="I63" s="291">
        <f>SUM(I55:I62)</f>
        <v>0</v>
      </c>
      <c r="J63" s="265">
        <f>SUM(J55:J62)</f>
        <v>0</v>
      </c>
      <c r="K63" s="297"/>
      <c r="L63" s="164"/>
      <c r="M63" s="387">
        <f>SUM(M55:M62)</f>
        <v>0</v>
      </c>
      <c r="N63" s="409"/>
      <c r="O63" s="426"/>
      <c r="P63" s="426"/>
      <c r="Q63" s="442"/>
      <c r="R63" s="262"/>
      <c r="S63" s="262"/>
    </row>
    <row r="64" spans="3:19" ht="18" customHeight="1" x14ac:dyDescent="0.15">
      <c r="C64" s="530"/>
      <c r="D64" s="531">
        <f>+D62+1</f>
        <v>45</v>
      </c>
      <c r="E64" s="1016" t="s">
        <v>228</v>
      </c>
      <c r="F64" s="310"/>
      <c r="G64" s="256">
        <f>+F64-J64</f>
        <v>0</v>
      </c>
      <c r="H64" s="276">
        <v>1</v>
      </c>
      <c r="I64" s="292">
        <f>+INT(H64*G64)</f>
        <v>0</v>
      </c>
      <c r="J64" s="161">
        <f>+IF(K64=1,INT(F64-(F64/1.1)),0)</f>
        <v>0</v>
      </c>
      <c r="K64" s="310"/>
      <c r="L64" s="366"/>
      <c r="M64" s="388"/>
      <c r="N64" s="411"/>
      <c r="O64" s="428"/>
      <c r="P64" s="428"/>
      <c r="Q64" s="444"/>
      <c r="R64" s="262"/>
      <c r="S64" s="262"/>
    </row>
    <row r="65" spans="3:19" ht="18" customHeight="1" x14ac:dyDescent="0.15">
      <c r="C65" s="530"/>
      <c r="D65" s="531">
        <f>+D64+1</f>
        <v>46</v>
      </c>
      <c r="E65" s="1017"/>
      <c r="F65" s="259"/>
      <c r="G65" s="253">
        <f>+F65-J65</f>
        <v>0</v>
      </c>
      <c r="H65" s="273">
        <v>1</v>
      </c>
      <c r="I65" s="289">
        <f>+INT(H65*G65)</f>
        <v>0</v>
      </c>
      <c r="J65" s="300">
        <f>+IF(K65=1,INT(F65-(F65/1.1)),0)</f>
        <v>0</v>
      </c>
      <c r="K65" s="259"/>
      <c r="L65" s="368"/>
      <c r="M65" s="390">
        <f>+IF(L65="○",G65,)</f>
        <v>0</v>
      </c>
      <c r="N65" s="413"/>
      <c r="O65" s="430"/>
      <c r="P65" s="430"/>
      <c r="Q65" s="446"/>
      <c r="R65" s="262"/>
      <c r="S65" s="262"/>
    </row>
    <row r="66" spans="3:19" ht="18" customHeight="1" x14ac:dyDescent="0.15">
      <c r="C66" s="530"/>
      <c r="D66" s="531">
        <f>+D65+1</f>
        <v>47</v>
      </c>
      <c r="E66" s="1017"/>
      <c r="F66" s="259"/>
      <c r="G66" s="253">
        <f>+F66-J66</f>
        <v>0</v>
      </c>
      <c r="H66" s="273">
        <v>1</v>
      </c>
      <c r="I66" s="289">
        <f>+INT(H66*G66)</f>
        <v>0</v>
      </c>
      <c r="J66" s="300">
        <f>+IF(K66=1,INT(F66-(F66/1.1)),0)</f>
        <v>0</v>
      </c>
      <c r="K66" s="259"/>
      <c r="L66" s="368"/>
      <c r="M66" s="390">
        <f>+IF(L66="○",G66,)</f>
        <v>0</v>
      </c>
      <c r="N66" s="413"/>
      <c r="O66" s="430"/>
      <c r="P66" s="430"/>
      <c r="Q66" s="446"/>
      <c r="R66" s="262"/>
      <c r="S66" s="262"/>
    </row>
    <row r="67" spans="3:19" ht="18" customHeight="1" x14ac:dyDescent="0.15">
      <c r="C67" s="530"/>
      <c r="D67" s="531">
        <f>+D66+1</f>
        <v>48</v>
      </c>
      <c r="E67" s="1017"/>
      <c r="F67" s="259"/>
      <c r="G67" s="253">
        <f>+F67-J67</f>
        <v>0</v>
      </c>
      <c r="H67" s="273">
        <v>1</v>
      </c>
      <c r="I67" s="289">
        <f>+INT(H67*G67)</f>
        <v>0</v>
      </c>
      <c r="J67" s="300">
        <f>+IF(K67=1,INT(F67-(F67/1.1)),0)</f>
        <v>0</v>
      </c>
      <c r="K67" s="259"/>
      <c r="L67" s="368"/>
      <c r="M67" s="390">
        <f>+IF(L67="○",G67,)</f>
        <v>0</v>
      </c>
      <c r="N67" s="413"/>
      <c r="O67" s="430"/>
      <c r="P67" s="430"/>
      <c r="Q67" s="446"/>
      <c r="R67" s="262"/>
      <c r="S67" s="262"/>
    </row>
    <row r="68" spans="3:19" ht="18" customHeight="1" x14ac:dyDescent="0.15">
      <c r="C68" s="530"/>
      <c r="D68" s="531">
        <f>+D67+1</f>
        <v>49</v>
      </c>
      <c r="E68" s="1018"/>
      <c r="F68" s="309"/>
      <c r="G68" s="254">
        <f>+F68-J68</f>
        <v>0</v>
      </c>
      <c r="H68" s="274">
        <v>1</v>
      </c>
      <c r="I68" s="290">
        <f>+INT(H68*G68)</f>
        <v>0</v>
      </c>
      <c r="J68" s="301">
        <f>+IF(K68=1,INT(F68-(F68/1.1)),0)</f>
        <v>0</v>
      </c>
      <c r="K68" s="309"/>
      <c r="L68" s="365"/>
      <c r="M68" s="386">
        <f>+IF(L68="○",G68,)</f>
        <v>0</v>
      </c>
      <c r="N68" s="414"/>
      <c r="O68" s="431"/>
      <c r="P68" s="431"/>
      <c r="Q68" s="447"/>
      <c r="R68" s="262"/>
      <c r="S68" s="262"/>
    </row>
    <row r="69" spans="3:19" ht="18" customHeight="1" x14ac:dyDescent="0.15">
      <c r="C69" s="234"/>
      <c r="D69" s="953" t="s">
        <v>221</v>
      </c>
      <c r="E69" s="954"/>
      <c r="F69" s="255">
        <f>SUM(F64:F68)</f>
        <v>0</v>
      </c>
      <c r="G69" s="266">
        <f>SUM(G64:G68)</f>
        <v>0</v>
      </c>
      <c r="H69" s="277"/>
      <c r="I69" s="293">
        <f>SUM(I64:I68)</f>
        <v>0</v>
      </c>
      <c r="J69" s="266">
        <f>SUM(J64:J68)</f>
        <v>0</v>
      </c>
      <c r="K69" s="311"/>
      <c r="L69" s="372"/>
      <c r="M69" s="524">
        <f>SUM(M64:M68)</f>
        <v>0</v>
      </c>
      <c r="N69" s="415"/>
      <c r="O69" s="432"/>
      <c r="P69" s="432"/>
      <c r="Q69" s="448"/>
      <c r="R69" s="262"/>
      <c r="S69" s="262"/>
    </row>
    <row r="70" spans="3:19" ht="18" customHeight="1" x14ac:dyDescent="0.15">
      <c r="C70" s="235"/>
      <c r="D70" s="245">
        <f>+D68+1</f>
        <v>50</v>
      </c>
      <c r="E70" s="993" t="s">
        <v>156</v>
      </c>
      <c r="F70" s="312"/>
      <c r="G70" s="257">
        <f>+F70-J70</f>
        <v>0</v>
      </c>
      <c r="H70" s="278">
        <v>1</v>
      </c>
      <c r="I70" s="294">
        <f>+INT(H70*G70)</f>
        <v>0</v>
      </c>
      <c r="J70" s="302">
        <f>+IF(K70=1,INT(F70-(F70/1.1)),0)</f>
        <v>0</v>
      </c>
      <c r="K70" s="312"/>
      <c r="L70" s="375"/>
      <c r="M70" s="398">
        <f>+IF(L70="○",G70,)</f>
        <v>0</v>
      </c>
      <c r="N70" s="417"/>
      <c r="O70" s="434"/>
      <c r="P70" s="434"/>
      <c r="Q70" s="450"/>
      <c r="R70" s="262"/>
      <c r="S70" s="262"/>
    </row>
    <row r="71" spans="3:19" ht="18" customHeight="1" x14ac:dyDescent="0.15">
      <c r="C71" s="230"/>
      <c r="D71" s="242">
        <f>+D70+1</f>
        <v>51</v>
      </c>
      <c r="E71" s="990"/>
      <c r="F71" s="259"/>
      <c r="G71" s="253">
        <f>+F71-J71</f>
        <v>0</v>
      </c>
      <c r="H71" s="273">
        <v>1</v>
      </c>
      <c r="I71" s="289">
        <f>+INT(H71*G71)</f>
        <v>0</v>
      </c>
      <c r="J71" s="300">
        <f>+IF(K71=1,INT(F71-(F71/1.1)),0)</f>
        <v>0</v>
      </c>
      <c r="K71" s="259"/>
      <c r="L71" s="368"/>
      <c r="M71" s="390">
        <f>+IF(L71="○",G71,)</f>
        <v>0</v>
      </c>
      <c r="N71" s="413"/>
      <c r="O71" s="430"/>
      <c r="P71" s="430"/>
      <c r="Q71" s="446"/>
      <c r="R71" s="262"/>
      <c r="S71" s="262"/>
    </row>
    <row r="72" spans="3:19" ht="18" customHeight="1" x14ac:dyDescent="0.15">
      <c r="C72" s="230"/>
      <c r="D72" s="242">
        <f>+D71+1</f>
        <v>52</v>
      </c>
      <c r="E72" s="990"/>
      <c r="F72" s="259"/>
      <c r="G72" s="253">
        <f>+F72-J72</f>
        <v>0</v>
      </c>
      <c r="H72" s="273">
        <v>1</v>
      </c>
      <c r="I72" s="289">
        <f>+INT(H72*G72)</f>
        <v>0</v>
      </c>
      <c r="J72" s="300">
        <f>+IF(K72=1,INT(F72-(F72/1.1)),0)</f>
        <v>0</v>
      </c>
      <c r="K72" s="259"/>
      <c r="L72" s="368"/>
      <c r="M72" s="390">
        <f>+IF(L72="○",G72,)</f>
        <v>0</v>
      </c>
      <c r="N72" s="413"/>
      <c r="O72" s="430"/>
      <c r="P72" s="430"/>
      <c r="Q72" s="446"/>
      <c r="R72" s="262"/>
      <c r="S72" s="262"/>
    </row>
    <row r="73" spans="3:19" ht="18" customHeight="1" x14ac:dyDescent="0.15">
      <c r="C73" s="230"/>
      <c r="D73" s="242">
        <f>+D72+1</f>
        <v>53</v>
      </c>
      <c r="E73" s="990"/>
      <c r="F73" s="309"/>
      <c r="G73" s="254">
        <f>+F73-J73</f>
        <v>0</v>
      </c>
      <c r="H73" s="274">
        <v>1</v>
      </c>
      <c r="I73" s="290">
        <f>+INT(H73*G73)</f>
        <v>0</v>
      </c>
      <c r="J73" s="301">
        <f>+IF(K73=1,INT(F73-(F73/1.1)),0)</f>
        <v>0</v>
      </c>
      <c r="K73" s="309"/>
      <c r="L73" s="365"/>
      <c r="M73" s="386">
        <f>+IF(L73="○",G73,)</f>
        <v>0</v>
      </c>
      <c r="N73" s="414"/>
      <c r="O73" s="431"/>
      <c r="P73" s="431"/>
      <c r="Q73" s="447"/>
      <c r="R73" s="262"/>
      <c r="S73" s="262"/>
    </row>
    <row r="74" spans="3:19" ht="18" customHeight="1" x14ac:dyDescent="0.15">
      <c r="C74" s="232"/>
      <c r="D74" s="951" t="s">
        <v>221</v>
      </c>
      <c r="E74" s="952"/>
      <c r="F74" s="255">
        <f>SUM(F70:F73)</f>
        <v>0</v>
      </c>
      <c r="G74" s="265">
        <f>SUM(G70:G73)</f>
        <v>0</v>
      </c>
      <c r="H74" s="275"/>
      <c r="I74" s="291">
        <f>SUM(I70:I73)</f>
        <v>0</v>
      </c>
      <c r="J74" s="265">
        <f>SUM(J70:J73)</f>
        <v>0</v>
      </c>
      <c r="K74" s="297"/>
      <c r="L74" s="164"/>
      <c r="M74" s="387">
        <f>SUM(M70:M73)</f>
        <v>0</v>
      </c>
      <c r="N74" s="409"/>
      <c r="O74" s="426"/>
      <c r="P74" s="426"/>
      <c r="Q74" s="442"/>
      <c r="R74" s="262"/>
      <c r="S74" s="262"/>
    </row>
    <row r="75" spans="3:19" ht="18" customHeight="1" x14ac:dyDescent="0.15">
      <c r="C75" s="230"/>
      <c r="D75" s="242">
        <f>+D73+1</f>
        <v>54</v>
      </c>
      <c r="E75" s="994" t="s">
        <v>229</v>
      </c>
      <c r="F75" s="310"/>
      <c r="G75" s="253">
        <f>+F75-J75</f>
        <v>0</v>
      </c>
      <c r="H75" s="273">
        <v>1</v>
      </c>
      <c r="I75" s="289">
        <f>+H75*G75</f>
        <v>0</v>
      </c>
      <c r="J75" s="300">
        <f>+IF(K75=1,INT(F75-(F75/1.1)),0)</f>
        <v>0</v>
      </c>
      <c r="K75" s="259"/>
      <c r="L75" s="366"/>
      <c r="M75" s="388">
        <f>+IF(L75="○",G75,)</f>
        <v>0</v>
      </c>
      <c r="N75" s="413"/>
      <c r="O75" s="430"/>
      <c r="P75" s="430"/>
      <c r="Q75" s="446"/>
      <c r="R75" s="262"/>
      <c r="S75" s="262"/>
    </row>
    <row r="76" spans="3:19" ht="18" customHeight="1" x14ac:dyDescent="0.15">
      <c r="C76" s="230"/>
      <c r="D76" s="242">
        <f>+D75+1</f>
        <v>55</v>
      </c>
      <c r="E76" s="995"/>
      <c r="F76" s="259"/>
      <c r="G76" s="253">
        <f>+F76-J76</f>
        <v>0</v>
      </c>
      <c r="H76" s="273">
        <v>1</v>
      </c>
      <c r="I76" s="289">
        <f>+H76*G76</f>
        <v>0</v>
      </c>
      <c r="J76" s="300">
        <f>+IF(K76=1,INT(F76-(F76/1.1)),0)</f>
        <v>0</v>
      </c>
      <c r="K76" s="259"/>
      <c r="L76" s="368"/>
      <c r="M76" s="390">
        <f>+IF(L76="○",G76,)</f>
        <v>0</v>
      </c>
      <c r="N76" s="413"/>
      <c r="O76" s="430"/>
      <c r="P76" s="430"/>
      <c r="Q76" s="446"/>
      <c r="R76" s="262"/>
      <c r="S76" s="262"/>
    </row>
    <row r="77" spans="3:19" ht="18" customHeight="1" x14ac:dyDescent="0.15">
      <c r="C77" s="230"/>
      <c r="D77" s="242">
        <f>+D76+1</f>
        <v>56</v>
      </c>
      <c r="E77" s="997"/>
      <c r="F77" s="309"/>
      <c r="G77" s="253">
        <f>+F77-J77</f>
        <v>0</v>
      </c>
      <c r="H77" s="273">
        <v>1</v>
      </c>
      <c r="I77" s="289">
        <f>+H77*G77</f>
        <v>0</v>
      </c>
      <c r="J77" s="300">
        <f>+IF(K77=1,INT(F77-(F77/1.1)),0)</f>
        <v>0</v>
      </c>
      <c r="K77" s="259"/>
      <c r="L77" s="365"/>
      <c r="M77" s="386">
        <f>+IF(L77="○",G77,)</f>
        <v>0</v>
      </c>
      <c r="N77" s="413"/>
      <c r="O77" s="430"/>
      <c r="P77" s="430"/>
      <c r="Q77" s="446"/>
      <c r="R77" s="262"/>
      <c r="S77" s="262"/>
    </row>
    <row r="78" spans="3:19" ht="18" customHeight="1" x14ac:dyDescent="0.15">
      <c r="C78" s="232"/>
      <c r="D78" s="951" t="s">
        <v>221</v>
      </c>
      <c r="E78" s="952"/>
      <c r="F78" s="255">
        <f>SUM(F75:F77)</f>
        <v>0</v>
      </c>
      <c r="G78" s="265">
        <f>SUM(G75:G77)</f>
        <v>0</v>
      </c>
      <c r="H78" s="275"/>
      <c r="I78" s="291">
        <f>SUM(I75:I77)</f>
        <v>0</v>
      </c>
      <c r="J78" s="265">
        <f>SUM(J75:J77)</f>
        <v>0</v>
      </c>
      <c r="K78" s="297"/>
      <c r="L78" s="164"/>
      <c r="M78" s="387">
        <f>SUM(M75:M77)</f>
        <v>0</v>
      </c>
      <c r="N78" s="412"/>
      <c r="O78" s="429"/>
      <c r="P78" s="429"/>
      <c r="Q78" s="445"/>
      <c r="R78" s="262"/>
      <c r="S78" s="262"/>
    </row>
    <row r="79" spans="3:19" ht="18" customHeight="1" x14ac:dyDescent="0.15">
      <c r="C79" s="230"/>
      <c r="D79" s="242">
        <f>+D77+1</f>
        <v>57</v>
      </c>
      <c r="E79" s="989" t="s">
        <v>231</v>
      </c>
      <c r="F79" s="310"/>
      <c r="G79" s="253">
        <f>+F79-J79</f>
        <v>0</v>
      </c>
      <c r="H79" s="273">
        <v>1</v>
      </c>
      <c r="I79" s="289">
        <f>+INT(H79*G79)</f>
        <v>0</v>
      </c>
      <c r="J79" s="300">
        <f>+IF(K79=1,INT(F79-(F79/1.1)),0)</f>
        <v>0</v>
      </c>
      <c r="K79" s="259"/>
      <c r="L79" s="371" t="s">
        <v>242</v>
      </c>
      <c r="M79" s="400">
        <f>+IF(L79="○",G79,)</f>
        <v>0</v>
      </c>
      <c r="N79" s="418"/>
      <c r="O79" s="435"/>
      <c r="P79" s="435"/>
      <c r="Q79" s="451"/>
      <c r="R79" s="262"/>
      <c r="S79" s="262"/>
    </row>
    <row r="80" spans="3:19" ht="18" customHeight="1" x14ac:dyDescent="0.15">
      <c r="C80" s="230"/>
      <c r="D80" s="242">
        <f>+D79+1</f>
        <v>58</v>
      </c>
      <c r="E80" s="990"/>
      <c r="F80" s="310"/>
      <c r="G80" s="253">
        <f>+F80-J80</f>
        <v>0</v>
      </c>
      <c r="H80" s="273">
        <v>1</v>
      </c>
      <c r="I80" s="289">
        <f>+INT(H80*G80)</f>
        <v>0</v>
      </c>
      <c r="J80" s="300">
        <f>+IF(K80=1,INT(F80-(F80/1.1)),0)</f>
        <v>0</v>
      </c>
      <c r="K80" s="259"/>
      <c r="L80" s="371"/>
      <c r="M80" s="400">
        <f>+IF(L80="○",G80,)</f>
        <v>0</v>
      </c>
      <c r="N80" s="419"/>
      <c r="O80" s="436"/>
      <c r="P80" s="436"/>
      <c r="Q80" s="452"/>
      <c r="R80" s="262"/>
      <c r="S80" s="262"/>
    </row>
    <row r="81" spans="3:19" ht="18" customHeight="1" x14ac:dyDescent="0.15">
      <c r="C81" s="230"/>
      <c r="D81" s="242">
        <f>+D80+1</f>
        <v>59</v>
      </c>
      <c r="E81" s="990"/>
      <c r="F81" s="259"/>
      <c r="G81" s="253">
        <f>+F81-J81</f>
        <v>0</v>
      </c>
      <c r="H81" s="273">
        <v>1</v>
      </c>
      <c r="I81" s="289">
        <f>+INT(H81*G81)</f>
        <v>0</v>
      </c>
      <c r="J81" s="300">
        <f>+IF(K81=1,INT(F81-(F81/1.1)),0)</f>
        <v>0</v>
      </c>
      <c r="K81" s="259"/>
      <c r="L81" s="371"/>
      <c r="M81" s="400">
        <f>+IF(L81="○",G81,)</f>
        <v>0</v>
      </c>
      <c r="N81" s="413"/>
      <c r="O81" s="430"/>
      <c r="P81" s="430"/>
      <c r="Q81" s="446"/>
      <c r="R81" s="262"/>
      <c r="S81" s="262"/>
    </row>
    <row r="82" spans="3:19" ht="18" customHeight="1" x14ac:dyDescent="0.15">
      <c r="C82" s="230"/>
      <c r="D82" s="246">
        <f>+D81+1</f>
        <v>60</v>
      </c>
      <c r="E82" s="998"/>
      <c r="F82" s="309"/>
      <c r="G82" s="253">
        <f>+F82-J82</f>
        <v>0</v>
      </c>
      <c r="H82" s="273">
        <v>1</v>
      </c>
      <c r="I82" s="289">
        <f>+INT(H82*G82)</f>
        <v>0</v>
      </c>
      <c r="J82" s="300">
        <f>+IF(K82=1,INT(F82-(F82/1.1)),0)</f>
        <v>0</v>
      </c>
      <c r="K82" s="259"/>
      <c r="L82" s="371"/>
      <c r="M82" s="400">
        <f>+IF(L82="○",G82,)</f>
        <v>0</v>
      </c>
      <c r="N82" s="413"/>
      <c r="O82" s="430"/>
      <c r="P82" s="430"/>
      <c r="Q82" s="446"/>
      <c r="R82" s="262"/>
      <c r="S82" s="262"/>
    </row>
    <row r="83" spans="3:19" ht="18" customHeight="1" x14ac:dyDescent="0.15">
      <c r="C83" s="232"/>
      <c r="D83" s="951" t="s">
        <v>221</v>
      </c>
      <c r="E83" s="952"/>
      <c r="F83" s="255">
        <f>SUM(F79:F82)</f>
        <v>0</v>
      </c>
      <c r="G83" s="265">
        <f>SUM(G79:G82)</f>
        <v>0</v>
      </c>
      <c r="H83" s="275"/>
      <c r="I83" s="291">
        <f>SUM(I79:I82)</f>
        <v>0</v>
      </c>
      <c r="J83" s="265">
        <f>SUM(J79:J82)</f>
        <v>0</v>
      </c>
      <c r="K83" s="297"/>
      <c r="L83" s="164"/>
      <c r="M83" s="387">
        <f>SUM(M79:M82)</f>
        <v>0</v>
      </c>
      <c r="N83" s="412"/>
      <c r="O83" s="429"/>
      <c r="P83" s="429"/>
      <c r="Q83" s="445"/>
      <c r="R83" s="262"/>
      <c r="S83" s="262"/>
    </row>
    <row r="84" spans="3:19" ht="18" customHeight="1" x14ac:dyDescent="0.15">
      <c r="C84" s="230"/>
      <c r="D84" s="242">
        <f>+D82+1</f>
        <v>61</v>
      </c>
      <c r="E84" s="989" t="s">
        <v>211</v>
      </c>
      <c r="F84" s="310"/>
      <c r="G84" s="253">
        <f>+F84-J84</f>
        <v>0</v>
      </c>
      <c r="H84" s="273">
        <v>1</v>
      </c>
      <c r="I84" s="289">
        <f>+INT(H84*G84)</f>
        <v>0</v>
      </c>
      <c r="J84" s="300">
        <f>+IF(K84=1,INT(F84-(F84/1.1)),0)</f>
        <v>0</v>
      </c>
      <c r="K84" s="259"/>
      <c r="L84" s="366"/>
      <c r="M84" s="388">
        <f>+IF(L84="○",G84,)</f>
        <v>0</v>
      </c>
      <c r="N84" s="413"/>
      <c r="O84" s="430"/>
      <c r="P84" s="430"/>
      <c r="Q84" s="446"/>
      <c r="R84" s="262"/>
      <c r="S84" s="262"/>
    </row>
    <row r="85" spans="3:19" ht="18" customHeight="1" x14ac:dyDescent="0.15">
      <c r="C85" s="230"/>
      <c r="D85" s="242">
        <f>+D84+1</f>
        <v>62</v>
      </c>
      <c r="E85" s="990"/>
      <c r="F85" s="259"/>
      <c r="G85" s="253">
        <f>+F85-J85</f>
        <v>0</v>
      </c>
      <c r="H85" s="273">
        <v>1</v>
      </c>
      <c r="I85" s="289">
        <f>+INT(H85*G85)</f>
        <v>0</v>
      </c>
      <c r="J85" s="300">
        <f>+IF(K85=1,INT(F85-(F85/1.1)),0)</f>
        <v>0</v>
      </c>
      <c r="K85" s="259"/>
      <c r="L85" s="368"/>
      <c r="M85" s="390">
        <f>+IF(L85="○",G85,)</f>
        <v>0</v>
      </c>
      <c r="N85" s="413"/>
      <c r="O85" s="430"/>
      <c r="P85" s="430"/>
      <c r="Q85" s="446"/>
      <c r="R85" s="262"/>
      <c r="S85" s="262"/>
    </row>
    <row r="86" spans="3:19" ht="18" customHeight="1" x14ac:dyDescent="0.15">
      <c r="C86" s="230"/>
      <c r="D86" s="242">
        <f>+D85+1</f>
        <v>63</v>
      </c>
      <c r="E86" s="999"/>
      <c r="F86" s="309"/>
      <c r="G86" s="253">
        <f>+F86-J86</f>
        <v>0</v>
      </c>
      <c r="H86" s="273">
        <v>1</v>
      </c>
      <c r="I86" s="289">
        <f>+INT(H86*G86)</f>
        <v>0</v>
      </c>
      <c r="J86" s="300">
        <f>+IF(K86=1,INT(F86-(F86/1.1)),0)</f>
        <v>0</v>
      </c>
      <c r="K86" s="259"/>
      <c r="L86" s="365"/>
      <c r="M86" s="386">
        <f>+IF(L86="○",G86,)</f>
        <v>0</v>
      </c>
      <c r="N86" s="413"/>
      <c r="O86" s="430"/>
      <c r="P86" s="430"/>
      <c r="Q86" s="446"/>
      <c r="R86" s="262"/>
      <c r="S86" s="262"/>
    </row>
    <row r="87" spans="3:19" ht="18" customHeight="1" x14ac:dyDescent="0.15">
      <c r="C87" s="232"/>
      <c r="D87" s="951" t="s">
        <v>221</v>
      </c>
      <c r="E87" s="952"/>
      <c r="F87" s="255">
        <f>SUM(F84:F86)</f>
        <v>0</v>
      </c>
      <c r="G87" s="267">
        <f>SUM(G84:G86)</f>
        <v>0</v>
      </c>
      <c r="H87" s="275"/>
      <c r="I87" s="291">
        <f>SUM(I84:I86)</f>
        <v>0</v>
      </c>
      <c r="J87" s="265">
        <f>SUM(J84:J86)</f>
        <v>0</v>
      </c>
      <c r="K87" s="297"/>
      <c r="L87" s="164"/>
      <c r="M87" s="387">
        <f>SUM(M84:M86)</f>
        <v>0</v>
      </c>
      <c r="N87" s="412"/>
      <c r="O87" s="429"/>
      <c r="P87" s="429"/>
      <c r="Q87" s="445"/>
      <c r="R87" s="262"/>
      <c r="S87" s="262"/>
    </row>
    <row r="88" spans="3:19" ht="18" customHeight="1" x14ac:dyDescent="0.15">
      <c r="C88" s="230"/>
      <c r="D88" s="242">
        <f>+D86+1</f>
        <v>64</v>
      </c>
      <c r="E88" s="989" t="s">
        <v>212</v>
      </c>
      <c r="F88" s="310"/>
      <c r="G88" s="256">
        <f>+F88-J88</f>
        <v>0</v>
      </c>
      <c r="H88" s="276">
        <v>1</v>
      </c>
      <c r="I88" s="292">
        <f>+H88*G88</f>
        <v>0</v>
      </c>
      <c r="J88" s="161">
        <f>+IF(K88=1,INT(F88-(F88/1.1)),0)</f>
        <v>0</v>
      </c>
      <c r="K88" s="310"/>
      <c r="L88" s="366"/>
      <c r="M88" s="388">
        <f>+IF(L88="○",G88,)</f>
        <v>0</v>
      </c>
      <c r="N88" s="411"/>
      <c r="O88" s="428"/>
      <c r="P88" s="428"/>
      <c r="Q88" s="444"/>
      <c r="R88" s="262"/>
      <c r="S88" s="262"/>
    </row>
    <row r="89" spans="3:19" ht="18" customHeight="1" x14ac:dyDescent="0.15">
      <c r="C89" s="230"/>
      <c r="D89" s="242">
        <f>+D88+1</f>
        <v>65</v>
      </c>
      <c r="E89" s="990"/>
      <c r="F89" s="259"/>
      <c r="G89" s="253">
        <f>+F89-J89</f>
        <v>0</v>
      </c>
      <c r="H89" s="273">
        <v>1</v>
      </c>
      <c r="I89" s="289">
        <f>+H89*G89</f>
        <v>0</v>
      </c>
      <c r="J89" s="300">
        <f>+IF(K89=1,INT(F89-(F89/1.1)),0)</f>
        <v>0</v>
      </c>
      <c r="K89" s="259"/>
      <c r="L89" s="368"/>
      <c r="M89" s="390">
        <f>+IF(L89="○",G89,)</f>
        <v>0</v>
      </c>
      <c r="N89" s="413"/>
      <c r="O89" s="430"/>
      <c r="P89" s="430"/>
      <c r="Q89" s="446"/>
      <c r="R89" s="262"/>
      <c r="S89" s="262"/>
    </row>
    <row r="90" spans="3:19" ht="18" customHeight="1" x14ac:dyDescent="0.15">
      <c r="C90" s="230"/>
      <c r="D90" s="242">
        <f>+D89+1</f>
        <v>66</v>
      </c>
      <c r="E90" s="998"/>
      <c r="F90" s="309"/>
      <c r="G90" s="253">
        <f>+F90-J90</f>
        <v>0</v>
      </c>
      <c r="H90" s="273">
        <v>1</v>
      </c>
      <c r="I90" s="289">
        <f>+H90*G90</f>
        <v>0</v>
      </c>
      <c r="J90" s="300">
        <f>+IF(K90=1,INT(F90-(F90/1.1)),0)</f>
        <v>0</v>
      </c>
      <c r="K90" s="259"/>
      <c r="L90" s="365"/>
      <c r="M90" s="386">
        <f>+IF(L90="○",G90,)</f>
        <v>0</v>
      </c>
      <c r="N90" s="413"/>
      <c r="O90" s="430"/>
      <c r="P90" s="430"/>
      <c r="Q90" s="446"/>
      <c r="R90" s="262"/>
      <c r="S90" s="262"/>
    </row>
    <row r="91" spans="3:19" ht="18" customHeight="1" x14ac:dyDescent="0.15">
      <c r="C91" s="232"/>
      <c r="D91" s="951" t="s">
        <v>221</v>
      </c>
      <c r="E91" s="952"/>
      <c r="F91" s="532">
        <f>SUM(F88:F90)</f>
        <v>0</v>
      </c>
      <c r="G91" s="267">
        <f>SUM(G88:G90)</f>
        <v>0</v>
      </c>
      <c r="H91" s="275"/>
      <c r="I91" s="291">
        <f>SUM(I88:I90)</f>
        <v>0</v>
      </c>
      <c r="J91" s="265">
        <f>SUM(J88:J90)</f>
        <v>0</v>
      </c>
      <c r="K91" s="297"/>
      <c r="L91" s="164"/>
      <c r="M91" s="387">
        <f>SUM(M88:M90)</f>
        <v>0</v>
      </c>
      <c r="N91" s="412"/>
      <c r="O91" s="429"/>
      <c r="P91" s="429"/>
      <c r="Q91" s="445"/>
      <c r="R91" s="262"/>
      <c r="S91" s="262"/>
    </row>
    <row r="92" spans="3:19" ht="18" customHeight="1" x14ac:dyDescent="0.15">
      <c r="C92" s="230"/>
      <c r="D92" s="242">
        <f>+D90+1</f>
        <v>67</v>
      </c>
      <c r="E92" s="989" t="s">
        <v>213</v>
      </c>
      <c r="F92" s="310"/>
      <c r="G92" s="256">
        <f>+F92-J92</f>
        <v>0</v>
      </c>
      <c r="H92" s="276">
        <v>1</v>
      </c>
      <c r="I92" s="292">
        <f>+H92*G92</f>
        <v>0</v>
      </c>
      <c r="J92" s="161">
        <f>+IF(K92=1,INT(F92-(F92/1.1)),0)</f>
        <v>0</v>
      </c>
      <c r="K92" s="310"/>
      <c r="L92" s="366"/>
      <c r="M92" s="388">
        <f>+IF(L92="○",G92,)</f>
        <v>0</v>
      </c>
      <c r="N92" s="411"/>
      <c r="O92" s="428"/>
      <c r="P92" s="428"/>
      <c r="Q92" s="444"/>
      <c r="R92" s="262"/>
      <c r="S92" s="262"/>
    </row>
    <row r="93" spans="3:19" ht="18" customHeight="1" x14ac:dyDescent="0.15">
      <c r="C93" s="230"/>
      <c r="D93" s="242">
        <f>+D92+1</f>
        <v>68</v>
      </c>
      <c r="E93" s="990"/>
      <c r="F93" s="259"/>
      <c r="G93" s="253">
        <f>+F93-J93</f>
        <v>0</v>
      </c>
      <c r="H93" s="273">
        <v>1</v>
      </c>
      <c r="I93" s="289">
        <f>+H93*G93</f>
        <v>0</v>
      </c>
      <c r="J93" s="300">
        <f>+IF(K93=1,INT(F93-(F93/1.1)),0)</f>
        <v>0</v>
      </c>
      <c r="K93" s="259"/>
      <c r="L93" s="368"/>
      <c r="M93" s="390">
        <f>+IF(L93="○",G93,)</f>
        <v>0</v>
      </c>
      <c r="N93" s="413"/>
      <c r="O93" s="430"/>
      <c r="P93" s="430"/>
      <c r="Q93" s="446"/>
      <c r="R93" s="262"/>
      <c r="S93" s="262"/>
    </row>
    <row r="94" spans="3:19" ht="18" customHeight="1" x14ac:dyDescent="0.15">
      <c r="C94" s="230"/>
      <c r="D94" s="242">
        <f>+D93+1</f>
        <v>69</v>
      </c>
      <c r="E94" s="999"/>
      <c r="F94" s="309"/>
      <c r="G94" s="253">
        <f>+F94-J94</f>
        <v>0</v>
      </c>
      <c r="H94" s="273">
        <v>1</v>
      </c>
      <c r="I94" s="289">
        <f>+H94*G94</f>
        <v>0</v>
      </c>
      <c r="J94" s="300">
        <f>+IF(K94=1,INT(F94-(F94/1.1)),0)</f>
        <v>0</v>
      </c>
      <c r="K94" s="259"/>
      <c r="L94" s="365"/>
      <c r="M94" s="386">
        <f>+IF(L94="○",G94,)</f>
        <v>0</v>
      </c>
      <c r="N94" s="413"/>
      <c r="O94" s="430"/>
      <c r="P94" s="430"/>
      <c r="Q94" s="446"/>
      <c r="R94" s="262"/>
      <c r="S94" s="262"/>
    </row>
    <row r="95" spans="3:19" ht="18" customHeight="1" x14ac:dyDescent="0.15">
      <c r="C95" s="958" t="s">
        <v>106</v>
      </c>
      <c r="D95" s="951"/>
      <c r="E95" s="952"/>
      <c r="F95" s="255">
        <f>SUM(F92:F94)</f>
        <v>0</v>
      </c>
      <c r="G95" s="266">
        <f>SUM(G92:G94)</f>
        <v>0</v>
      </c>
      <c r="H95" s="277"/>
      <c r="I95" s="293">
        <f>SUM(I92:I94)</f>
        <v>0</v>
      </c>
      <c r="J95" s="266">
        <f>SUM(J92:J94)</f>
        <v>0</v>
      </c>
      <c r="K95" s="311"/>
      <c r="L95" s="372"/>
      <c r="M95" s="524">
        <f>SUM(M92:M94)</f>
        <v>0</v>
      </c>
      <c r="N95" s="420"/>
      <c r="O95" s="437"/>
      <c r="P95" s="437"/>
      <c r="Q95" s="453"/>
      <c r="R95" s="262"/>
      <c r="S95" s="262"/>
    </row>
    <row r="96" spans="3:19" ht="18" customHeight="1" x14ac:dyDescent="0.15">
      <c r="C96" s="959" t="s">
        <v>24</v>
      </c>
      <c r="D96" s="960"/>
      <c r="E96" s="961"/>
      <c r="F96" s="258">
        <f>SUM(F95,F91,F87,F83,F78,F74,F69,F63,F54,F50,F46,F42,F36,F26,F22,F14)</f>
        <v>0</v>
      </c>
      <c r="G96" s="258">
        <f>SUM(G95,G91,G87,G83,G78,G74,G69,G63,G54,G50,G46,G42,G36,G26,G22,G14)</f>
        <v>0</v>
      </c>
      <c r="H96" s="472"/>
      <c r="I96" s="295">
        <f>SUM(I95,I91,I87,I83,I78,I74,I69,I63,I54,I50,I46,I42,I36,I26,I22,I14)-I98</f>
        <v>0</v>
      </c>
      <c r="J96" s="303">
        <f>SUM(J95,J91,J87,J83,J78,J74,J69,J63,J54,J50,J46,J42,J36,J26,J22,J14)</f>
        <v>0</v>
      </c>
      <c r="K96" s="515"/>
      <c r="L96" s="379"/>
      <c r="M96" s="527">
        <f>SUM(M95,M91,M87,M83,M78,M74,M69,M63,M54,M50,M46,M42,M36,M26,M22,M14)</f>
        <v>0</v>
      </c>
      <c r="N96" s="962"/>
      <c r="O96" s="963"/>
      <c r="P96" s="963"/>
      <c r="Q96" s="964"/>
      <c r="R96" s="262"/>
      <c r="S96" s="262"/>
    </row>
    <row r="97" spans="3:19" ht="18" customHeight="1" x14ac:dyDescent="0.15">
      <c r="C97" s="965" t="s">
        <v>31</v>
      </c>
      <c r="D97" s="966"/>
      <c r="E97" s="967"/>
      <c r="F97" s="253">
        <f>+G97</f>
        <v>0</v>
      </c>
      <c r="G97" s="253">
        <f>+IF(G106&lt;=500000,G106,500000)</f>
        <v>0</v>
      </c>
      <c r="H97" s="473"/>
      <c r="I97" s="290"/>
      <c r="J97" s="304">
        <v>0</v>
      </c>
      <c r="K97" s="516"/>
      <c r="L97" s="370"/>
      <c r="M97" s="528">
        <f>+IF(N106&lt;=ROUNDDOWN((G106*0.3),-3),N106,333000)</f>
        <v>0</v>
      </c>
      <c r="N97" s="414"/>
      <c r="O97" s="431"/>
      <c r="P97" s="431"/>
      <c r="Q97" s="447"/>
      <c r="R97" s="262"/>
      <c r="S97" s="262"/>
    </row>
    <row r="98" spans="3:19" ht="18" customHeight="1" x14ac:dyDescent="0.15">
      <c r="C98" s="965" t="s">
        <v>18</v>
      </c>
      <c r="D98" s="966"/>
      <c r="E98" s="967"/>
      <c r="F98" s="533"/>
      <c r="G98" s="253">
        <f>+IF(K98=2,(F98),(F98-J98))</f>
        <v>0</v>
      </c>
      <c r="H98" s="473"/>
      <c r="I98" s="290">
        <f>+G98</f>
        <v>0</v>
      </c>
      <c r="J98" s="301">
        <f>+IF(K98=1,INT(F98-(F98/1.1)),F98)</f>
        <v>0</v>
      </c>
      <c r="K98" s="315">
        <v>1</v>
      </c>
      <c r="L98" s="370"/>
      <c r="M98" s="528"/>
      <c r="N98" s="414"/>
      <c r="O98" s="431"/>
      <c r="P98" s="431"/>
      <c r="Q98" s="447"/>
      <c r="R98" s="262"/>
      <c r="S98" s="262"/>
    </row>
    <row r="99" spans="3:19" ht="18" customHeight="1" x14ac:dyDescent="0.15">
      <c r="C99" s="968" t="s">
        <v>37</v>
      </c>
      <c r="D99" s="969"/>
      <c r="E99" s="970"/>
      <c r="F99" s="260">
        <f>SUM(G99:J99)</f>
        <v>0</v>
      </c>
      <c r="G99" s="260">
        <f>+G96-G106</f>
        <v>0</v>
      </c>
      <c r="H99" s="474"/>
      <c r="I99" s="296"/>
      <c r="J99" s="305">
        <f>+J96-J106</f>
        <v>0</v>
      </c>
      <c r="K99" s="517"/>
      <c r="L99" s="380"/>
      <c r="M99" s="529">
        <f>+M96-M106</f>
        <v>0</v>
      </c>
      <c r="N99" s="421"/>
      <c r="O99" s="438"/>
      <c r="P99" s="438"/>
      <c r="Q99" s="454"/>
      <c r="R99" s="262"/>
      <c r="S99" s="262"/>
    </row>
    <row r="100" spans="3:19" ht="9" customHeight="1" x14ac:dyDescent="0.15">
      <c r="G100" s="262"/>
      <c r="H100" s="534"/>
      <c r="I100" s="262"/>
      <c r="J100" s="262"/>
      <c r="K100" s="262"/>
      <c r="L100" s="381"/>
      <c r="M100" s="381"/>
      <c r="N100" s="262"/>
      <c r="O100" s="262"/>
      <c r="P100" s="262"/>
      <c r="Q100" s="262"/>
      <c r="R100" s="262"/>
      <c r="S100" s="262"/>
    </row>
    <row r="101" spans="3:19" ht="25.5" hidden="1" customHeight="1" x14ac:dyDescent="0.15">
      <c r="C101" s="971" t="s">
        <v>112</v>
      </c>
      <c r="D101" s="972"/>
      <c r="E101" s="972"/>
      <c r="F101" s="261">
        <f>+M97</f>
        <v>0</v>
      </c>
      <c r="G101" s="262"/>
      <c r="H101" s="262"/>
      <c r="I101" s="262"/>
      <c r="J101" s="262"/>
      <c r="K101" s="262"/>
      <c r="L101" s="381"/>
      <c r="M101" s="381"/>
      <c r="N101" s="262"/>
      <c r="O101" s="262"/>
      <c r="P101" s="262"/>
      <c r="Q101" s="262"/>
      <c r="R101" s="262"/>
      <c r="S101" s="262"/>
    </row>
    <row r="102" spans="3:19" ht="7.5" customHeight="1" x14ac:dyDescent="0.15">
      <c r="G102" s="262"/>
      <c r="H102" s="262"/>
      <c r="I102" s="262"/>
      <c r="J102" s="262"/>
      <c r="K102" s="262"/>
      <c r="L102" s="381"/>
      <c r="M102" s="381"/>
      <c r="N102" s="262"/>
      <c r="O102" s="262"/>
      <c r="P102" s="262"/>
      <c r="Q102" s="262"/>
      <c r="R102" s="262"/>
      <c r="S102" s="262"/>
    </row>
    <row r="103" spans="3:19" x14ac:dyDescent="0.15">
      <c r="F103" s="262"/>
      <c r="G103" s="262"/>
      <c r="H103" s="262"/>
      <c r="I103" s="262"/>
      <c r="J103" s="262"/>
      <c r="K103" s="262"/>
      <c r="L103" s="381"/>
      <c r="M103" s="381"/>
      <c r="N103" s="262"/>
      <c r="O103" s="262"/>
      <c r="P103" s="262"/>
      <c r="Q103" s="262"/>
      <c r="R103" s="262"/>
      <c r="S103" s="262"/>
    </row>
    <row r="104" spans="3:19" x14ac:dyDescent="0.15">
      <c r="F104" s="262"/>
      <c r="G104" s="262"/>
      <c r="H104" s="262"/>
      <c r="I104" s="262"/>
      <c r="J104" s="262"/>
      <c r="K104" s="262"/>
      <c r="L104" s="381"/>
      <c r="M104" s="381"/>
      <c r="N104" s="262"/>
      <c r="O104" s="262"/>
      <c r="P104" s="262"/>
      <c r="Q104" s="262"/>
      <c r="R104" s="262"/>
      <c r="S104" s="262"/>
    </row>
    <row r="105" spans="3:19" x14ac:dyDescent="0.15">
      <c r="F105" s="262"/>
      <c r="G105" s="262"/>
      <c r="H105" s="262"/>
      <c r="I105" s="262"/>
      <c r="J105" s="262"/>
      <c r="K105" s="262"/>
      <c r="L105" s="381"/>
      <c r="M105" s="381"/>
      <c r="N105" s="262"/>
      <c r="O105" s="262"/>
      <c r="P105" s="262"/>
      <c r="Q105" s="262"/>
      <c r="R105" s="262"/>
      <c r="S105" s="262"/>
    </row>
    <row r="106" spans="3:19" ht="20.25" customHeight="1" x14ac:dyDescent="0.15">
      <c r="D106" s="973" t="s">
        <v>215</v>
      </c>
      <c r="E106" s="975"/>
      <c r="F106" s="297">
        <f>+G106</f>
        <v>0</v>
      </c>
      <c r="G106" s="297">
        <f>IF(OR('５ 事業計画書・実績報告（共通様式）１－３－②、２３－２－②'!$B$46="○",'５ 事業計画書・実績報告（共通様式）１－３－②、２３－２－②'!$B$47="○",'５ 事業計画書・実績報告（共通様式）１－３－②、２３－２－②'!$B$48="○"),ROUNDDOWN(I96*2/3,-3),ROUNDDOWN(I96*1/2,-3))</f>
        <v>0</v>
      </c>
      <c r="H106" s="297"/>
      <c r="I106" s="297"/>
      <c r="J106" s="297">
        <v>0</v>
      </c>
      <c r="K106" s="518"/>
      <c r="L106" s="164"/>
      <c r="M106" s="405">
        <f>IF(OR('５ 事業計画書・実績報告（共通様式）１－３－②、２３－２－②'!$B$46="○",'５ 事業計画書・実績報告（共通様式）１－３－②、２３－２－②'!$B$47="○",'５ 事業計画書・実績報告（共通様式）１－３－②、２３－２－②'!$B$48="○"),ROUNDDOWN(M96*2/3,-3),ROUNDDOWN(M96*1/2,-3))</f>
        <v>0</v>
      </c>
      <c r="N106" s="422">
        <f>+IF(M106&gt;=1000000,333000,ROUNDDOWN(M106*0.3,-3))</f>
        <v>0</v>
      </c>
      <c r="O106" s="262"/>
      <c r="P106" s="262"/>
      <c r="Q106" s="262"/>
      <c r="R106" s="262"/>
      <c r="S106" s="262"/>
    </row>
    <row r="107" spans="3:19" x14ac:dyDescent="0.15">
      <c r="G107" s="262"/>
      <c r="H107" s="262"/>
      <c r="I107" s="262"/>
      <c r="J107" s="262"/>
      <c r="K107" s="262"/>
      <c r="L107" s="381"/>
      <c r="M107" s="381"/>
      <c r="N107" s="262"/>
      <c r="O107" s="262"/>
      <c r="P107" s="262"/>
      <c r="Q107" s="262"/>
      <c r="R107" s="262"/>
      <c r="S107" s="262"/>
    </row>
    <row r="108" spans="3:19" ht="30" customHeight="1" x14ac:dyDescent="0.15">
      <c r="C108" s="236"/>
      <c r="D108" s="973"/>
      <c r="E108" s="975"/>
      <c r="F108" s="236" t="s">
        <v>244</v>
      </c>
      <c r="G108" s="306" t="s">
        <v>246</v>
      </c>
      <c r="H108" s="1010" t="s">
        <v>247</v>
      </c>
      <c r="I108" s="1011"/>
      <c r="J108" s="306"/>
      <c r="K108" s="262"/>
      <c r="L108" s="381"/>
      <c r="M108" s="381"/>
      <c r="N108" s="262"/>
      <c r="O108" s="262"/>
      <c r="P108" s="262"/>
      <c r="Q108" s="262"/>
      <c r="R108" s="262"/>
      <c r="S108" s="262"/>
    </row>
    <row r="109" spans="3:19" s="74" customFormat="1" ht="41.25" customHeight="1" x14ac:dyDescent="0.15">
      <c r="C109" s="237" t="s">
        <v>91</v>
      </c>
      <c r="D109" s="978" t="s">
        <v>22</v>
      </c>
      <c r="E109" s="979" t="s">
        <v>22</v>
      </c>
      <c r="F109" s="264">
        <f>SUMIF($C$11:$C$94,"A",$F$11:$F$94)</f>
        <v>0</v>
      </c>
      <c r="G109" s="264">
        <f>SUMIF($C$11:$C$94,"A",$G$11:$G$94)</f>
        <v>0</v>
      </c>
      <c r="H109" s="284"/>
      <c r="I109" s="298">
        <f>SUMIF($C$11:$C$94,"A",$I$11:$I$94)</f>
        <v>0</v>
      </c>
      <c r="J109" s="510">
        <f>IF(OR('５ 事業計画書・実績報告（共通様式）１－３－②、２３－２－②'!$B$46="○",'５ 事業計画書・実績報告（共通様式）１－３－②、２３－２－②'!$B$47="○",'５ 事業計画書・実績報告（共通様式）１－３－②、２３－２－②'!$B$48="○"),ROUNDDOWN(I109*2/3,-3),ROUNDDOWN(I109*1/2,-3))</f>
        <v>0</v>
      </c>
      <c r="K109" s="519"/>
      <c r="L109" s="318"/>
      <c r="M109" s="318"/>
      <c r="N109" s="318"/>
      <c r="O109" s="318"/>
      <c r="P109" s="318"/>
      <c r="Q109" s="318"/>
      <c r="R109" s="318"/>
      <c r="S109" s="318"/>
    </row>
    <row r="110" spans="3:19" s="74" customFormat="1" ht="41.25" customHeight="1" x14ac:dyDescent="0.15">
      <c r="C110" s="237" t="s">
        <v>222</v>
      </c>
      <c r="D110" s="978" t="s">
        <v>217</v>
      </c>
      <c r="E110" s="979" t="s">
        <v>217</v>
      </c>
      <c r="F110" s="264">
        <f>SUMIF($C$11:$C$94,"B",$F$11:$F$94)</f>
        <v>0</v>
      </c>
      <c r="G110" s="264">
        <f>SUMIF($C$11:$C$94,"B",$G$11:$G$94)</f>
        <v>0</v>
      </c>
      <c r="H110" s="284"/>
      <c r="I110" s="298">
        <f>SUMIF($C$11:$C$94,"B",$I$11:$I$94)</f>
        <v>0</v>
      </c>
      <c r="J110" s="510">
        <f>IF(OR('５ 事業計画書・実績報告（共通様式）１－３－②、２３－２－②'!$B$46="○",'５ 事業計画書・実績報告（共通様式）１－３－②、２３－２－②'!$B$47="○",'５ 事業計画書・実績報告（共通様式）１－３－②、２３－２－②'!$B$48="○"),ROUNDDOWN(I110*2/3,-3),ROUNDDOWN(I110*1/2,-3))</f>
        <v>0</v>
      </c>
      <c r="K110" s="519"/>
      <c r="L110" s="318"/>
      <c r="M110" s="318"/>
      <c r="N110" s="318"/>
      <c r="O110" s="318"/>
      <c r="P110" s="318"/>
      <c r="Q110" s="318"/>
      <c r="R110" s="318"/>
      <c r="S110" s="318"/>
    </row>
    <row r="111" spans="3:19" s="74" customFormat="1" ht="41.25" customHeight="1" x14ac:dyDescent="0.15">
      <c r="C111" s="237" t="s">
        <v>121</v>
      </c>
      <c r="D111" s="978" t="s">
        <v>218</v>
      </c>
      <c r="E111" s="979" t="s">
        <v>218</v>
      </c>
      <c r="F111" s="264">
        <f>SUMIF($C$11:$C$94,"C",$F$11:$F$94)</f>
        <v>0</v>
      </c>
      <c r="G111" s="264">
        <f>SUMIF($C$11:$C$94,"C",$G$11:$G$94)</f>
        <v>0</v>
      </c>
      <c r="H111" s="284"/>
      <c r="I111" s="298">
        <f>SUMIF($C$11:$C$94,"C",$I$11:$I$94)</f>
        <v>0</v>
      </c>
      <c r="J111" s="510">
        <f>IF(OR('５ 事業計画書・実績報告（共通様式）１－３－②、２３－２－②'!$B$46="○",'５ 事業計画書・実績報告（共通様式）１－３－②、２３－２－②'!$B$47="○",'５ 事業計画書・実績報告（共通様式）１－３－②、２３－２－②'!$B$48="○"),ROUNDDOWN(I111*2/3,-3),ROUNDDOWN(I111*1/2,-3))</f>
        <v>0</v>
      </c>
      <c r="K111" s="519"/>
      <c r="L111" s="318"/>
      <c r="M111" s="318"/>
      <c r="N111" s="318"/>
      <c r="O111" s="318"/>
      <c r="P111" s="318"/>
      <c r="Q111" s="318"/>
      <c r="R111" s="318"/>
      <c r="S111" s="318"/>
    </row>
    <row r="112" spans="3:19" s="74" customFormat="1" ht="41.25" customHeight="1" x14ac:dyDescent="0.15">
      <c r="C112" s="237" t="s">
        <v>205</v>
      </c>
      <c r="D112" s="978" t="s">
        <v>185</v>
      </c>
      <c r="E112" s="979" t="s">
        <v>185</v>
      </c>
      <c r="F112" s="264">
        <f>SUMIF($C$11:$C$94,"D",$F$11:$F$94)</f>
        <v>0</v>
      </c>
      <c r="G112" s="264">
        <f>SUMIF($C$11:$C$94,"D",$G$11:$G$94)</f>
        <v>0</v>
      </c>
      <c r="H112" s="284"/>
      <c r="I112" s="298">
        <f>SUMIF($C$11:$C$94,"D",$I$11:$I$94)</f>
        <v>0</v>
      </c>
      <c r="J112" s="510">
        <f>IF(OR('５ 事業計画書・実績報告（共通様式）１－３－②、２３－２－②'!$B$46="○",'５ 事業計画書・実績報告（共通様式）１－３－②、２３－２－②'!$B$47="○",'５ 事業計画書・実績報告（共通様式）１－３－②、２３－２－②'!$B$48="○"),ROUNDDOWN(I112*2/3,-3),ROUNDDOWN(I112*1/2,-3))</f>
        <v>0</v>
      </c>
      <c r="K112" s="519"/>
      <c r="L112" s="318"/>
      <c r="M112" s="318"/>
      <c r="N112" s="318"/>
      <c r="O112" s="318"/>
      <c r="P112" s="318"/>
      <c r="Q112" s="318"/>
      <c r="R112" s="318"/>
      <c r="S112" s="318"/>
    </row>
    <row r="113" spans="3:11" s="74" customFormat="1" ht="41.25" customHeight="1" x14ac:dyDescent="0.15">
      <c r="C113" s="237" t="s">
        <v>224</v>
      </c>
      <c r="D113" s="978" t="s">
        <v>73</v>
      </c>
      <c r="E113" s="979" t="s">
        <v>73</v>
      </c>
      <c r="F113" s="264">
        <f>SUMIF($C$11:$C$94,"E",$F$11:$F$94)</f>
        <v>0</v>
      </c>
      <c r="G113" s="264">
        <f>SUMIF($C$11:$C$94,"E",$G$11:$G$94)</f>
        <v>0</v>
      </c>
      <c r="H113" s="284"/>
      <c r="I113" s="298">
        <f>SUMIF($C$11:$C$94,"E",$I$11:$I$94)</f>
        <v>0</v>
      </c>
      <c r="J113" s="510">
        <f>IF(OR('５ 事業計画書・実績報告（共通様式）１－３－②、２３－２－②'!$B$46="○",'５ 事業計画書・実績報告（共通様式）１－３－②、２３－２－②'!$B$47="○",'５ 事業計画書・実績報告（共通様式）１－３－②、２３－２－②'!$B$48="○"),ROUNDDOWN(I113*2/3,-3),ROUNDDOWN(I113*1/2,-3))</f>
        <v>0</v>
      </c>
      <c r="K113" s="519"/>
    </row>
    <row r="114" spans="3:11" s="74" customFormat="1" ht="41.25" customHeight="1" x14ac:dyDescent="0.15">
      <c r="C114" s="237" t="s">
        <v>190</v>
      </c>
      <c r="D114" s="978" t="s">
        <v>103</v>
      </c>
      <c r="E114" s="979" t="s">
        <v>103</v>
      </c>
      <c r="F114" s="264">
        <f>SUMIF($C$11:$C$94,"F",$F$11:$F$94)</f>
        <v>0</v>
      </c>
      <c r="G114" s="264">
        <f>SUMIF($C$11:$C$94,"F",$G$11:$G$94)</f>
        <v>0</v>
      </c>
      <c r="H114" s="284"/>
      <c r="I114" s="298">
        <f>SUMIF($C$11:$C$94,"F",$I$11:$I$94)</f>
        <v>0</v>
      </c>
      <c r="J114" s="510">
        <f>IF(OR('５ 事業計画書・実績報告（共通様式）１－３－②、２３－２－②'!$B$46="○",'５ 事業計画書・実績報告（共通様式）１－３－②、２３－２－②'!$B$47="○",'５ 事業計画書・実績報告（共通様式）１－３－②、２３－２－②'!$B$48="○"),ROUNDDOWN(I114*2/3,-3),ROUNDDOWN(I114*1/2,-3))</f>
        <v>0</v>
      </c>
      <c r="K114" s="519"/>
    </row>
    <row r="115" spans="3:11" s="74" customFormat="1" ht="41.25" customHeight="1" x14ac:dyDescent="0.15">
      <c r="C115" s="237" t="s">
        <v>225</v>
      </c>
      <c r="D115" s="978" t="s">
        <v>219</v>
      </c>
      <c r="E115" s="979" t="s">
        <v>219</v>
      </c>
      <c r="F115" s="264">
        <f>SUMIF($C$11:$C$94,"G",$F$11:$F$94)</f>
        <v>0</v>
      </c>
      <c r="G115" s="264">
        <f>SUMIF($C$11:$C$94,"G",$G$11:$G$94)</f>
        <v>0</v>
      </c>
      <c r="H115" s="284"/>
      <c r="I115" s="298">
        <f>SUMIF($C$11:$C$94,"G",$I$11:$I$94)</f>
        <v>0</v>
      </c>
      <c r="J115" s="510">
        <f>IF(OR('５ 事業計画書・実績報告（共通様式）１－３－②、２３－２－②'!$B$46="○",'５ 事業計画書・実績報告（共通様式）１－３－②、２３－２－②'!$B$47="○",'５ 事業計画書・実績報告（共通様式）１－３－②、２３－２－②'!$B$48="○"),ROUNDDOWN(I115*2/3,-3),ROUNDDOWN(I115*1/2,-3))</f>
        <v>0</v>
      </c>
      <c r="K115" s="519"/>
    </row>
    <row r="116" spans="3:11" s="74" customFormat="1" ht="41.25" customHeight="1" x14ac:dyDescent="0.15">
      <c r="C116" s="980" t="s">
        <v>24</v>
      </c>
      <c r="D116" s="981"/>
      <c r="E116" s="982"/>
      <c r="F116" s="264">
        <f>SUM(F109:F115)</f>
        <v>0</v>
      </c>
      <c r="G116" s="264">
        <f>SUM(G109:G115)</f>
        <v>0</v>
      </c>
      <c r="H116" s="284"/>
      <c r="I116" s="298">
        <f>SUM(I109:I115)</f>
        <v>0</v>
      </c>
      <c r="J116" s="510">
        <f>SUM(J109:J115)</f>
        <v>0</v>
      </c>
      <c r="K116" s="519"/>
    </row>
    <row r="117" spans="3:11" ht="26.25" customHeight="1" x14ac:dyDescent="0.15">
      <c r="C117" s="238"/>
      <c r="D117" s="238"/>
      <c r="E117" s="249"/>
      <c r="F117" s="238"/>
      <c r="G117" s="238"/>
      <c r="H117" s="238"/>
      <c r="I117" s="75"/>
      <c r="J117" s="9"/>
      <c r="K117" s="9"/>
    </row>
    <row r="118" spans="3:11" ht="26.25" customHeight="1" x14ac:dyDescent="0.15">
      <c r="C118" s="238"/>
      <c r="D118" s="238"/>
      <c r="E118" s="249"/>
      <c r="F118" s="238"/>
      <c r="G118" s="238"/>
      <c r="H118" s="238"/>
    </row>
  </sheetData>
  <mergeCells count="59">
    <mergeCell ref="D115:E115"/>
    <mergeCell ref="C116:E116"/>
    <mergeCell ref="G8:G9"/>
    <mergeCell ref="H8:H9"/>
    <mergeCell ref="I8:I9"/>
    <mergeCell ref="C9:C10"/>
    <mergeCell ref="E11:E13"/>
    <mergeCell ref="E23:E25"/>
    <mergeCell ref="E37:E41"/>
    <mergeCell ref="E43:E45"/>
    <mergeCell ref="E47:E49"/>
    <mergeCell ref="E51:E53"/>
    <mergeCell ref="E64:E68"/>
    <mergeCell ref="E70:E73"/>
    <mergeCell ref="E75:E77"/>
    <mergeCell ref="E79:E82"/>
    <mergeCell ref="D110:E110"/>
    <mergeCell ref="D111:E111"/>
    <mergeCell ref="D112:E112"/>
    <mergeCell ref="D113:E113"/>
    <mergeCell ref="D114:E114"/>
    <mergeCell ref="C101:E101"/>
    <mergeCell ref="D106:E106"/>
    <mergeCell ref="D108:E108"/>
    <mergeCell ref="H108:I108"/>
    <mergeCell ref="D109:E109"/>
    <mergeCell ref="C96:E96"/>
    <mergeCell ref="N96:Q96"/>
    <mergeCell ref="C97:E97"/>
    <mergeCell ref="C98:E98"/>
    <mergeCell ref="C99:E99"/>
    <mergeCell ref="D78:E78"/>
    <mergeCell ref="D83:E83"/>
    <mergeCell ref="D87:E87"/>
    <mergeCell ref="D91:E91"/>
    <mergeCell ref="C95:E95"/>
    <mergeCell ref="E84:E86"/>
    <mergeCell ref="E88:E90"/>
    <mergeCell ref="E92:E94"/>
    <mergeCell ref="D50:E50"/>
    <mergeCell ref="D54:E54"/>
    <mergeCell ref="D63:E63"/>
    <mergeCell ref="D69:E69"/>
    <mergeCell ref="D74:E74"/>
    <mergeCell ref="E55:E62"/>
    <mergeCell ref="D26:E26"/>
    <mergeCell ref="D36:E36"/>
    <mergeCell ref="D42:E42"/>
    <mergeCell ref="N42:Q42"/>
    <mergeCell ref="D46:E46"/>
    <mergeCell ref="E27:E35"/>
    <mergeCell ref="D3:P3"/>
    <mergeCell ref="N6:O6"/>
    <mergeCell ref="L8:M8"/>
    <mergeCell ref="D14:E14"/>
    <mergeCell ref="D22:E22"/>
    <mergeCell ref="J8:J9"/>
    <mergeCell ref="N8:Q10"/>
    <mergeCell ref="E15:E21"/>
  </mergeCells>
  <phoneticPr fontId="1"/>
  <printOptions horizontalCentered="1" verticalCentered="1"/>
  <pageMargins left="0.31496062992125984" right="0.31496062992125984" top="0.55118110236220474" bottom="0.55118110236220474" header="0.31496062992125984" footer="0"/>
  <pageSetup paperSize="9" scale="70" fitToHeight="0" orientation="landscape" r:id="rId1"/>
  <rowBreaks count="2" manualBreakCount="2">
    <brk id="36" max="24" man="1"/>
    <brk id="69" max="24" man="1"/>
  </rowBreaks>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1"/>
  <sheetViews>
    <sheetView view="pageBreakPreview" zoomScaleSheetLayoutView="100" workbookViewId="0">
      <selection activeCell="H6" sqref="H6:J6"/>
    </sheetView>
  </sheetViews>
  <sheetFormatPr defaultRowHeight="13.5" x14ac:dyDescent="0.15"/>
  <cols>
    <col min="1" max="1" width="2.75" style="24" customWidth="1"/>
    <col min="2" max="2" width="9.125" style="24" customWidth="1"/>
    <col min="3" max="3" width="13.5" style="24" customWidth="1"/>
    <col min="4" max="4" width="13" style="24" customWidth="1"/>
    <col min="5" max="11" width="8.875" style="24" customWidth="1"/>
    <col min="12" max="12" width="1.25" style="24" customWidth="1"/>
    <col min="13" max="13" width="9" style="24" customWidth="1"/>
    <col min="14" max="16384" width="9" style="24"/>
  </cols>
  <sheetData>
    <row r="1" spans="1:12" ht="18" customHeight="1" x14ac:dyDescent="0.15">
      <c r="A1" s="25" t="s">
        <v>354</v>
      </c>
      <c r="B1" s="9"/>
      <c r="C1" s="9"/>
      <c r="D1" s="9"/>
      <c r="E1" s="9"/>
      <c r="F1" s="9"/>
      <c r="G1" s="9"/>
      <c r="H1" s="9"/>
      <c r="I1" s="9"/>
      <c r="J1" s="9"/>
      <c r="K1" s="9"/>
      <c r="L1" s="9"/>
    </row>
    <row r="2" spans="1:12" x14ac:dyDescent="0.15">
      <c r="A2" s="9"/>
      <c r="B2" s="9"/>
      <c r="C2" s="9"/>
      <c r="D2" s="9"/>
      <c r="E2" s="9"/>
      <c r="F2" s="9"/>
      <c r="G2" s="9"/>
      <c r="H2" s="9"/>
      <c r="I2" s="9"/>
      <c r="J2" s="9"/>
      <c r="K2" s="9"/>
      <c r="L2" s="9"/>
    </row>
    <row r="3" spans="1:12" ht="27" customHeight="1" x14ac:dyDescent="0.15">
      <c r="A3" s="9"/>
      <c r="B3" s="1019" t="s">
        <v>52</v>
      </c>
      <c r="C3" s="1019"/>
      <c r="D3" s="1019"/>
      <c r="E3" s="1019"/>
      <c r="F3" s="1019"/>
      <c r="G3" s="1019"/>
      <c r="H3" s="1019"/>
      <c r="I3" s="1019"/>
      <c r="J3" s="1019"/>
      <c r="K3" s="1019"/>
      <c r="L3" s="9"/>
    </row>
    <row r="4" spans="1:12" x14ac:dyDescent="0.15">
      <c r="A4" s="9"/>
      <c r="B4" s="9"/>
      <c r="C4" s="9"/>
      <c r="D4" s="9"/>
      <c r="E4" s="9"/>
      <c r="F4" s="9"/>
      <c r="G4" s="9"/>
      <c r="H4" s="9"/>
      <c r="I4" s="9"/>
      <c r="J4" s="9"/>
      <c r="K4" s="9"/>
      <c r="L4" s="9"/>
    </row>
    <row r="5" spans="1:12" ht="41.25" customHeight="1" x14ac:dyDescent="0.15">
      <c r="A5" s="9"/>
      <c r="B5" s="1020" t="s">
        <v>98</v>
      </c>
      <c r="C5" s="1021"/>
      <c r="D5" s="536"/>
      <c r="E5" s="540"/>
      <c r="F5" s="540"/>
      <c r="G5" s="540"/>
      <c r="H5" s="540"/>
      <c r="I5" s="540"/>
      <c r="J5" s="540"/>
      <c r="K5" s="542"/>
      <c r="L5" s="9"/>
    </row>
    <row r="6" spans="1:12" ht="39" customHeight="1" x14ac:dyDescent="0.15">
      <c r="A6" s="9"/>
      <c r="B6" s="1022" t="s">
        <v>26</v>
      </c>
      <c r="C6" s="1023"/>
      <c r="D6" s="1024"/>
      <c r="E6" s="1025"/>
      <c r="F6" s="1025"/>
      <c r="G6" s="81" t="s">
        <v>76</v>
      </c>
      <c r="H6" s="1025"/>
      <c r="I6" s="1025"/>
      <c r="J6" s="1025"/>
      <c r="K6" s="543"/>
      <c r="L6" s="9"/>
    </row>
    <row r="7" spans="1:12" ht="30" customHeight="1" x14ac:dyDescent="0.15">
      <c r="A7" s="9"/>
      <c r="B7" s="1026" t="s">
        <v>70</v>
      </c>
      <c r="C7" s="1027"/>
      <c r="D7" s="537" t="s">
        <v>65</v>
      </c>
      <c r="E7" s="107"/>
      <c r="F7" s="107"/>
      <c r="G7" s="107"/>
      <c r="H7" s="107"/>
      <c r="I7" s="107"/>
      <c r="J7" s="107"/>
      <c r="K7" s="543"/>
      <c r="L7" s="9"/>
    </row>
    <row r="8" spans="1:12" ht="30" customHeight="1" x14ac:dyDescent="0.15">
      <c r="A8" s="9"/>
      <c r="B8" s="1026"/>
      <c r="C8" s="1027"/>
      <c r="D8" s="537" t="s">
        <v>63</v>
      </c>
      <c r="E8" s="107"/>
      <c r="F8" s="107"/>
      <c r="G8" s="107"/>
      <c r="H8" s="107"/>
      <c r="I8" s="107"/>
      <c r="J8" s="107"/>
      <c r="K8" s="543"/>
      <c r="L8" s="9"/>
    </row>
    <row r="9" spans="1:12" ht="34.5" customHeight="1" x14ac:dyDescent="0.15">
      <c r="A9" s="9"/>
      <c r="B9" s="1026" t="s">
        <v>99</v>
      </c>
      <c r="C9" s="1027"/>
      <c r="D9" s="538"/>
      <c r="E9" s="107"/>
      <c r="F9" s="107"/>
      <c r="G9" s="107"/>
      <c r="H9" s="107"/>
      <c r="I9" s="107"/>
      <c r="J9" s="107"/>
      <c r="K9" s="543"/>
      <c r="L9" s="9"/>
    </row>
    <row r="10" spans="1:12" ht="54" customHeight="1" x14ac:dyDescent="0.15">
      <c r="A10" s="9"/>
      <c r="B10" s="1028" t="s">
        <v>95</v>
      </c>
      <c r="C10" s="1029"/>
      <c r="D10" s="539"/>
      <c r="E10" s="541"/>
      <c r="F10" s="541"/>
      <c r="G10" s="541"/>
      <c r="H10" s="541"/>
      <c r="I10" s="541"/>
      <c r="J10" s="541"/>
      <c r="K10" s="544"/>
      <c r="L10" s="9"/>
    </row>
    <row r="11" spans="1:12" x14ac:dyDescent="0.15">
      <c r="A11" s="9"/>
      <c r="B11" s="9"/>
      <c r="C11" s="9"/>
      <c r="D11" s="9"/>
      <c r="E11" s="9"/>
      <c r="F11" s="9"/>
      <c r="G11" s="9"/>
      <c r="H11" s="9"/>
      <c r="I11" s="9"/>
      <c r="J11" s="9"/>
      <c r="K11" s="9"/>
      <c r="L11" s="9"/>
    </row>
    <row r="12" spans="1:12" x14ac:dyDescent="0.15">
      <c r="A12" s="9"/>
      <c r="B12" s="9"/>
      <c r="C12" s="9"/>
      <c r="D12" s="9"/>
      <c r="E12" s="9"/>
      <c r="F12" s="9"/>
      <c r="G12" s="9"/>
      <c r="H12" s="9"/>
      <c r="I12" s="9"/>
      <c r="J12" s="9"/>
      <c r="K12" s="9"/>
      <c r="L12" s="9"/>
    </row>
    <row r="13" spans="1:12" ht="41.25" customHeight="1" x14ac:dyDescent="0.15">
      <c r="A13" s="9"/>
      <c r="B13" s="1020" t="s">
        <v>98</v>
      </c>
      <c r="C13" s="1021"/>
      <c r="D13" s="536"/>
      <c r="E13" s="540"/>
      <c r="F13" s="540"/>
      <c r="G13" s="540"/>
      <c r="H13" s="540"/>
      <c r="I13" s="540"/>
      <c r="J13" s="540"/>
      <c r="K13" s="542"/>
      <c r="L13" s="9"/>
    </row>
    <row r="14" spans="1:12" ht="39" customHeight="1" x14ac:dyDescent="0.15">
      <c r="A14" s="9"/>
      <c r="B14" s="1022" t="s">
        <v>26</v>
      </c>
      <c r="C14" s="1023"/>
      <c r="D14" s="1024"/>
      <c r="E14" s="1025"/>
      <c r="F14" s="1025"/>
      <c r="G14" s="81" t="s">
        <v>76</v>
      </c>
      <c r="H14" s="1025"/>
      <c r="I14" s="1025"/>
      <c r="J14" s="1025"/>
      <c r="K14" s="543"/>
      <c r="L14" s="9"/>
    </row>
    <row r="15" spans="1:12" ht="30" customHeight="1" x14ac:dyDescent="0.15">
      <c r="A15" s="9"/>
      <c r="B15" s="1026" t="s">
        <v>70</v>
      </c>
      <c r="C15" s="1027"/>
      <c r="D15" s="537" t="s">
        <v>65</v>
      </c>
      <c r="E15" s="107"/>
      <c r="F15" s="107"/>
      <c r="G15" s="107"/>
      <c r="H15" s="107"/>
      <c r="I15" s="107"/>
      <c r="J15" s="107"/>
      <c r="K15" s="543"/>
      <c r="L15" s="9"/>
    </row>
    <row r="16" spans="1:12" ht="30" customHeight="1" x14ac:dyDescent="0.15">
      <c r="A16" s="9"/>
      <c r="B16" s="1026"/>
      <c r="C16" s="1027"/>
      <c r="D16" s="537" t="s">
        <v>63</v>
      </c>
      <c r="E16" s="107"/>
      <c r="F16" s="107"/>
      <c r="G16" s="107"/>
      <c r="H16" s="107"/>
      <c r="I16" s="107"/>
      <c r="J16" s="107"/>
      <c r="K16" s="543"/>
      <c r="L16" s="9"/>
    </row>
    <row r="17" spans="1:12" ht="33.75" customHeight="1" x14ac:dyDescent="0.15">
      <c r="A17" s="9"/>
      <c r="B17" s="1026" t="s">
        <v>99</v>
      </c>
      <c r="C17" s="1027"/>
      <c r="D17" s="538"/>
      <c r="E17" s="107"/>
      <c r="F17" s="107"/>
      <c r="G17" s="107"/>
      <c r="H17" s="107"/>
      <c r="I17" s="107"/>
      <c r="J17" s="107"/>
      <c r="K17" s="543"/>
      <c r="L17" s="9"/>
    </row>
    <row r="18" spans="1:12" ht="51.75" customHeight="1" x14ac:dyDescent="0.15">
      <c r="A18" s="9"/>
      <c r="B18" s="1028" t="s">
        <v>95</v>
      </c>
      <c r="C18" s="1029"/>
      <c r="D18" s="539"/>
      <c r="E18" s="541"/>
      <c r="F18" s="541"/>
      <c r="G18" s="541"/>
      <c r="H18" s="541"/>
      <c r="I18" s="541"/>
      <c r="J18" s="541"/>
      <c r="K18" s="544"/>
      <c r="L18" s="9"/>
    </row>
    <row r="19" spans="1:12" x14ac:dyDescent="0.15">
      <c r="A19" s="9"/>
      <c r="B19" s="9"/>
      <c r="C19" s="9"/>
      <c r="D19" s="9"/>
      <c r="E19" s="9"/>
      <c r="F19" s="9"/>
      <c r="G19" s="9"/>
      <c r="H19" s="9"/>
      <c r="I19" s="9"/>
      <c r="J19" s="9"/>
      <c r="K19" s="9"/>
      <c r="L19" s="9"/>
    </row>
    <row r="20" spans="1:12" x14ac:dyDescent="0.15">
      <c r="A20" s="9"/>
      <c r="B20" s="9"/>
      <c r="C20" s="9"/>
      <c r="D20" s="9"/>
      <c r="E20" s="9"/>
      <c r="F20" s="9"/>
      <c r="G20" s="9"/>
      <c r="H20" s="9"/>
      <c r="I20" s="9"/>
      <c r="J20" s="9"/>
      <c r="K20" s="9"/>
      <c r="L20" s="9"/>
    </row>
    <row r="21" spans="1:12" ht="41.25" customHeight="1" x14ac:dyDescent="0.15">
      <c r="A21" s="9"/>
      <c r="B21" s="1020" t="s">
        <v>98</v>
      </c>
      <c r="C21" s="1021"/>
      <c r="D21" s="536"/>
      <c r="E21" s="540"/>
      <c r="F21" s="540"/>
      <c r="G21" s="540"/>
      <c r="H21" s="540"/>
      <c r="I21" s="540"/>
      <c r="J21" s="540"/>
      <c r="K21" s="542"/>
      <c r="L21" s="9"/>
    </row>
    <row r="22" spans="1:12" ht="39" customHeight="1" x14ac:dyDescent="0.15">
      <c r="A22" s="9"/>
      <c r="B22" s="1022" t="s">
        <v>26</v>
      </c>
      <c r="C22" s="1023"/>
      <c r="D22" s="1024"/>
      <c r="E22" s="1025"/>
      <c r="F22" s="1025"/>
      <c r="G22" s="81" t="s">
        <v>76</v>
      </c>
      <c r="H22" s="1025"/>
      <c r="I22" s="1025"/>
      <c r="J22" s="1025"/>
      <c r="K22" s="543"/>
      <c r="L22" s="9"/>
    </row>
    <row r="23" spans="1:12" ht="30" customHeight="1" x14ac:dyDescent="0.15">
      <c r="A23" s="9"/>
      <c r="B23" s="1026" t="s">
        <v>70</v>
      </c>
      <c r="C23" s="1027"/>
      <c r="D23" s="537" t="s">
        <v>65</v>
      </c>
      <c r="E23" s="107"/>
      <c r="F23" s="107"/>
      <c r="G23" s="107"/>
      <c r="H23" s="107"/>
      <c r="I23" s="107"/>
      <c r="J23" s="107"/>
      <c r="K23" s="543"/>
      <c r="L23" s="9"/>
    </row>
    <row r="24" spans="1:12" ht="30" customHeight="1" x14ac:dyDescent="0.15">
      <c r="A24" s="9"/>
      <c r="B24" s="1026"/>
      <c r="C24" s="1027"/>
      <c r="D24" s="537" t="s">
        <v>63</v>
      </c>
      <c r="E24" s="107"/>
      <c r="F24" s="107"/>
      <c r="G24" s="107"/>
      <c r="H24" s="107"/>
      <c r="I24" s="107"/>
      <c r="J24" s="107"/>
      <c r="K24" s="543"/>
      <c r="L24" s="9"/>
    </row>
    <row r="25" spans="1:12" ht="39" customHeight="1" x14ac:dyDescent="0.15">
      <c r="A25" s="9"/>
      <c r="B25" s="1026" t="s">
        <v>99</v>
      </c>
      <c r="C25" s="1027"/>
      <c r="D25" s="538"/>
      <c r="E25" s="107"/>
      <c r="F25" s="107"/>
      <c r="G25" s="107"/>
      <c r="H25" s="107"/>
      <c r="I25" s="107"/>
      <c r="J25" s="107"/>
      <c r="K25" s="543"/>
      <c r="L25" s="9"/>
    </row>
    <row r="26" spans="1:12" ht="52.5" customHeight="1" x14ac:dyDescent="0.15">
      <c r="A26" s="9"/>
      <c r="B26" s="1028" t="s">
        <v>95</v>
      </c>
      <c r="C26" s="1029"/>
      <c r="D26" s="539"/>
      <c r="E26" s="541"/>
      <c r="F26" s="541"/>
      <c r="G26" s="541"/>
      <c r="H26" s="541"/>
      <c r="I26" s="541"/>
      <c r="J26" s="541"/>
      <c r="K26" s="544"/>
      <c r="L26" s="9"/>
    </row>
    <row r="27" spans="1:12" ht="6" customHeight="1" x14ac:dyDescent="0.15">
      <c r="A27" s="9"/>
      <c r="B27" s="9"/>
      <c r="C27" s="9"/>
      <c r="D27" s="9"/>
      <c r="E27" s="9"/>
      <c r="F27" s="9"/>
      <c r="G27" s="9"/>
      <c r="H27" s="9"/>
      <c r="I27" s="9"/>
      <c r="J27" s="9"/>
      <c r="K27" s="9"/>
      <c r="L27" s="9"/>
    </row>
    <row r="28" spans="1:12" ht="17.25" customHeight="1" x14ac:dyDescent="0.15">
      <c r="A28" s="9"/>
      <c r="B28" s="75" t="s">
        <v>81</v>
      </c>
      <c r="C28" s="9"/>
      <c r="D28" s="9"/>
      <c r="E28" s="9"/>
      <c r="F28" s="9"/>
      <c r="G28" s="9"/>
      <c r="H28" s="9"/>
      <c r="I28" s="9"/>
      <c r="J28" s="9"/>
      <c r="K28" s="9"/>
      <c r="L28" s="9"/>
    </row>
    <row r="29" spans="1:12" ht="17.25" customHeight="1" x14ac:dyDescent="0.15">
      <c r="A29" s="9"/>
      <c r="B29" s="75" t="s">
        <v>104</v>
      </c>
      <c r="C29" s="9"/>
      <c r="D29" s="9"/>
      <c r="E29" s="9"/>
      <c r="F29" s="9"/>
      <c r="G29" s="9"/>
      <c r="H29" s="9"/>
      <c r="I29" s="9"/>
      <c r="J29" s="9"/>
      <c r="K29" s="9"/>
      <c r="L29" s="9"/>
    </row>
    <row r="30" spans="1:12" ht="17.25" customHeight="1" x14ac:dyDescent="0.15">
      <c r="A30" s="9"/>
      <c r="B30" s="75" t="s">
        <v>102</v>
      </c>
      <c r="C30" s="9"/>
      <c r="D30" s="9"/>
      <c r="E30" s="9"/>
      <c r="F30" s="9"/>
      <c r="G30" s="9"/>
      <c r="H30" s="9"/>
      <c r="I30" s="9"/>
      <c r="J30" s="9"/>
      <c r="K30" s="9"/>
      <c r="L30" s="9"/>
    </row>
    <row r="31" spans="1:12" x14ac:dyDescent="0.15">
      <c r="A31" s="9"/>
      <c r="B31" s="9"/>
      <c r="C31" s="9"/>
      <c r="D31" s="9"/>
      <c r="E31" s="9"/>
      <c r="F31" s="9"/>
      <c r="G31" s="9"/>
      <c r="H31" s="9"/>
      <c r="I31" s="9"/>
      <c r="J31" s="9"/>
      <c r="K31" s="9"/>
      <c r="L31" s="9"/>
    </row>
  </sheetData>
  <mergeCells count="22">
    <mergeCell ref="B25:C25"/>
    <mergeCell ref="B26:C26"/>
    <mergeCell ref="B7:C8"/>
    <mergeCell ref="B15:C16"/>
    <mergeCell ref="B23:C24"/>
    <mergeCell ref="H14:J14"/>
    <mergeCell ref="B17:C17"/>
    <mergeCell ref="B18:C18"/>
    <mergeCell ref="B21:C21"/>
    <mergeCell ref="B22:C22"/>
    <mergeCell ref="D22:F22"/>
    <mergeCell ref="H22:J22"/>
    <mergeCell ref="B9:C9"/>
    <mergeCell ref="B10:C10"/>
    <mergeCell ref="B13:C13"/>
    <mergeCell ref="B14:C14"/>
    <mergeCell ref="D14:F14"/>
    <mergeCell ref="B3:K3"/>
    <mergeCell ref="B5:C5"/>
    <mergeCell ref="B6:C6"/>
    <mergeCell ref="D6:F6"/>
    <mergeCell ref="H6:J6"/>
  </mergeCells>
  <phoneticPr fontId="1"/>
  <pageMargins left="0.70866141732283472" right="0.70866141732283472" top="0.74803149606299213" bottom="0.74803149606299213" header="0.31496062992125984" footer="0.31496062992125984"/>
  <pageSetup paperSize="9" scale="87"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39"/>
  <sheetViews>
    <sheetView view="pageBreakPreview" zoomScale="86" zoomScaleSheetLayoutView="86" workbookViewId="0">
      <selection activeCell="H41" sqref="H41"/>
    </sheetView>
  </sheetViews>
  <sheetFormatPr defaultRowHeight="13.5" x14ac:dyDescent="0.15"/>
  <cols>
    <col min="1" max="1" width="3" style="9" customWidth="1"/>
    <col min="2" max="2" width="4.125" style="9" customWidth="1"/>
    <col min="3" max="3" width="9" style="9" customWidth="1"/>
    <col min="4" max="4" width="8.125" style="9" customWidth="1"/>
    <col min="5" max="5" width="7.75" style="9" customWidth="1"/>
    <col min="6" max="6" width="18.375" style="9" customWidth="1"/>
    <col min="7" max="7" width="8.875" style="9" customWidth="1"/>
    <col min="8" max="8" width="4.5" style="9" customWidth="1"/>
    <col min="9" max="14" width="3.75" style="9" customWidth="1"/>
    <col min="15" max="15" width="2.75" style="9" customWidth="1"/>
    <col min="16" max="16" width="10.875" style="9" bestFit="1" customWidth="1"/>
    <col min="17" max="17" width="9" style="9" customWidth="1"/>
    <col min="18" max="16384" width="9" style="9"/>
  </cols>
  <sheetData>
    <row r="2" spans="2:22" ht="27.75" customHeight="1" x14ac:dyDescent="0.15">
      <c r="B2" s="9" t="s">
        <v>282</v>
      </c>
      <c r="H2" s="18" t="s">
        <v>206</v>
      </c>
      <c r="I2" s="18"/>
      <c r="J2" s="18"/>
      <c r="K2" s="18"/>
      <c r="L2" s="18"/>
      <c r="M2" s="18"/>
      <c r="N2" s="18"/>
      <c r="P2" s="20">
        <v>43070</v>
      </c>
      <c r="Q2" s="9" t="s">
        <v>56</v>
      </c>
    </row>
    <row r="3" spans="2:22" x14ac:dyDescent="0.15">
      <c r="H3" s="11"/>
    </row>
    <row r="6" spans="2:22" x14ac:dyDescent="0.15">
      <c r="B6" s="9" t="s">
        <v>69</v>
      </c>
    </row>
    <row r="9" spans="2:22" ht="21" customHeight="1" x14ac:dyDescent="0.15">
      <c r="F9" s="551"/>
      <c r="G9" s="551"/>
      <c r="H9" s="551"/>
      <c r="I9" s="551"/>
      <c r="J9" s="551"/>
      <c r="K9" s="551"/>
      <c r="L9" s="551"/>
      <c r="M9" s="551"/>
      <c r="N9" s="551"/>
    </row>
    <row r="10" spans="2:22" ht="19.5" customHeight="1" x14ac:dyDescent="0.15">
      <c r="F10" s="15" t="s">
        <v>63</v>
      </c>
      <c r="G10" s="552">
        <f>'５ 事業計画書・実績報告（共通様式）１－３－②、２３－２－②'!E12</f>
        <v>0</v>
      </c>
      <c r="H10" s="552"/>
      <c r="I10" s="552"/>
      <c r="J10" s="552"/>
      <c r="K10" s="552"/>
      <c r="L10" s="552"/>
      <c r="M10" s="552"/>
      <c r="N10" s="552"/>
      <c r="Q10" s="22"/>
      <c r="R10" s="23" t="s">
        <v>239</v>
      </c>
      <c r="T10" s="22"/>
      <c r="U10" s="22"/>
      <c r="V10" s="22"/>
    </row>
    <row r="11" spans="2:22" ht="19.5" customHeight="1" x14ac:dyDescent="0.15">
      <c r="F11" s="15" t="s">
        <v>65</v>
      </c>
      <c r="G11" s="552">
        <f>'５ 事業計画書・実績報告（共通様式）１－３－②、２３－２－②'!E9</f>
        <v>0</v>
      </c>
      <c r="H11" s="552"/>
      <c r="I11" s="552"/>
      <c r="J11" s="552"/>
      <c r="K11" s="552"/>
      <c r="L11" s="552"/>
      <c r="M11" s="552"/>
      <c r="N11" s="552"/>
    </row>
    <row r="12" spans="2:22" ht="19.5" customHeight="1" x14ac:dyDescent="0.15">
      <c r="F12" s="15" t="s">
        <v>66</v>
      </c>
      <c r="G12" s="553">
        <f>'５ 事業計画書・実績報告（共通様式）１－３－②、２３－２－②'!E10</f>
        <v>0</v>
      </c>
      <c r="H12" s="553"/>
      <c r="I12" s="553"/>
      <c r="J12" s="553"/>
      <c r="K12" s="553"/>
      <c r="L12" s="553"/>
      <c r="M12" s="9" t="s">
        <v>238</v>
      </c>
    </row>
    <row r="13" spans="2:22" x14ac:dyDescent="0.15">
      <c r="F13" s="16"/>
    </row>
    <row r="14" spans="2:22" x14ac:dyDescent="0.15">
      <c r="F14" s="16"/>
    </row>
    <row r="17" spans="2:16" ht="24.75" customHeight="1" x14ac:dyDescent="0.15">
      <c r="B17" s="554" t="s">
        <v>349</v>
      </c>
      <c r="C17" s="554"/>
      <c r="D17" s="554"/>
      <c r="E17" s="554"/>
      <c r="F17" s="554"/>
      <c r="G17" s="554"/>
      <c r="H17" s="554"/>
      <c r="I17" s="554"/>
      <c r="J17" s="554"/>
      <c r="K17" s="554"/>
      <c r="L17" s="554"/>
      <c r="M17" s="554"/>
      <c r="N17" s="554"/>
    </row>
    <row r="18" spans="2:16" ht="6.75" customHeight="1" x14ac:dyDescent="0.15"/>
    <row r="19" spans="2:16" ht="21" customHeight="1" x14ac:dyDescent="0.15">
      <c r="B19" s="554" t="s">
        <v>144</v>
      </c>
      <c r="C19" s="554"/>
      <c r="D19" s="554"/>
      <c r="E19" s="554"/>
      <c r="F19" s="554"/>
      <c r="G19" s="554"/>
      <c r="H19" s="554"/>
      <c r="I19" s="554"/>
      <c r="J19" s="554"/>
      <c r="K19" s="554"/>
      <c r="L19" s="554"/>
      <c r="M19" s="554"/>
      <c r="N19" s="554"/>
    </row>
    <row r="20" spans="2:16" ht="21" customHeight="1" x14ac:dyDescent="0.15">
      <c r="B20" s="555" t="s">
        <v>257</v>
      </c>
      <c r="C20" s="555"/>
      <c r="D20" s="555"/>
      <c r="E20" s="555"/>
      <c r="F20" s="555"/>
      <c r="G20" s="555"/>
      <c r="H20" s="555"/>
      <c r="I20" s="555"/>
      <c r="J20" s="555"/>
      <c r="K20" s="555"/>
      <c r="L20" s="555"/>
      <c r="M20" s="555"/>
      <c r="N20" s="555"/>
    </row>
    <row r="21" spans="2:16" ht="29.25" customHeight="1" x14ac:dyDescent="0.15"/>
    <row r="22" spans="2:16" ht="20.25" customHeight="1" x14ac:dyDescent="0.15">
      <c r="C22" s="9" t="s">
        <v>20</v>
      </c>
    </row>
    <row r="23" spans="2:16" ht="18.75" customHeight="1" x14ac:dyDescent="0.15">
      <c r="C23" s="12" t="s">
        <v>79</v>
      </c>
      <c r="D23" s="13">
        <f>+IF(AND('５ 事業計画書・実績報告（共通様式）１－３－②、２３－２－②'!$E$53=2,I23=1),'５ 事業計画書・実績報告（共通様式）１－３－②、２３－２－②'!$H$53,'５ 事業計画書・実績報告（共通様式）１－３－②、２３－２－②'!$L$53)</f>
        <v>1</v>
      </c>
      <c r="E23" s="9" t="s">
        <v>208</v>
      </c>
      <c r="F23" s="556" t="s">
        <v>288</v>
      </c>
      <c r="G23" s="556"/>
      <c r="H23" s="9" t="s">
        <v>299</v>
      </c>
      <c r="I23" s="13">
        <f>+'５ 事業計画書・実績報告（共通様式）１－３－②、２３－２－②'!$F$55</f>
        <v>1</v>
      </c>
      <c r="J23" s="9" t="s">
        <v>300</v>
      </c>
    </row>
    <row r="24" spans="2:16" ht="9.75" customHeight="1" x14ac:dyDescent="0.15"/>
    <row r="25" spans="2:16" ht="20.25" customHeight="1" x14ac:dyDescent="0.15">
      <c r="C25" s="9" t="s">
        <v>301</v>
      </c>
    </row>
    <row r="26" spans="2:16" ht="19.5" customHeight="1" x14ac:dyDescent="0.15">
      <c r="C26" s="12" t="s">
        <v>64</v>
      </c>
      <c r="D26" s="557">
        <f>+IF($I$23=1,'５ 事業計画書・実績報告（共通様式）１－３－②、２３－２－②'!$E$257,'５ 事業計画書・実績報告（共通様式）１－３－②、２３－２－②'!$E$305)</f>
        <v>0</v>
      </c>
      <c r="E26" s="557"/>
      <c r="F26" s="9" t="s">
        <v>331</v>
      </c>
      <c r="H26" s="9" t="s">
        <v>64</v>
      </c>
      <c r="I26" s="558">
        <f>IF('５ 事業計画書・実績報告（共通様式）１－３－②、２３－２－②'!F55=1,'８ 支出明細書（実施計画・１年目）１－５－②'!Q96,'９ 支出明細書（実施計画・２年目）１－５－②'!Q96)</f>
        <v>0</v>
      </c>
      <c r="J26" s="558"/>
      <c r="K26" s="558"/>
      <c r="L26" s="558"/>
      <c r="M26" s="9" t="s">
        <v>42</v>
      </c>
    </row>
    <row r="27" spans="2:16" ht="9.75" customHeight="1" x14ac:dyDescent="0.15"/>
    <row r="28" spans="2:16" ht="20.25" customHeight="1" x14ac:dyDescent="0.15">
      <c r="C28" s="9" t="s">
        <v>356</v>
      </c>
    </row>
    <row r="29" spans="2:16" ht="20.25" customHeight="1" x14ac:dyDescent="0.15">
      <c r="C29" s="12" t="s">
        <v>64</v>
      </c>
      <c r="D29" s="559">
        <f>+IF($I$23=1,'５ 事業計画書・実績報告（共通様式）１－３－②、２３－２－②'!$I$257,'５ 事業計画書・実績報告（共通様式）１－３－②、２３－２－②'!$I$305)</f>
        <v>0</v>
      </c>
      <c r="E29" s="559"/>
      <c r="F29" s="9" t="s">
        <v>89</v>
      </c>
      <c r="H29" s="9" t="s">
        <v>64</v>
      </c>
      <c r="I29" s="558">
        <f>IF('５ 事業計画書・実績報告（共通様式）１－３－②、２３－２－②'!F55=1,'８ 支出明細書（実施計画・１年目）１－５－②'!F101,'９ 支出明細書（実施計画・２年目）１－５－②'!F101)</f>
        <v>0</v>
      </c>
      <c r="J29" s="558"/>
      <c r="K29" s="558"/>
      <c r="L29" s="558"/>
      <c r="M29" s="9" t="s">
        <v>42</v>
      </c>
    </row>
    <row r="30" spans="2:16" ht="11.25" customHeight="1" x14ac:dyDescent="0.15"/>
    <row r="31" spans="2:16" ht="20.25" customHeight="1" x14ac:dyDescent="0.15">
      <c r="C31" s="9" t="s">
        <v>43</v>
      </c>
    </row>
    <row r="32" spans="2:16" s="10" customFormat="1" ht="20.25" customHeight="1" x14ac:dyDescent="0.15">
      <c r="C32" s="560">
        <f>+IF($I$23=1,'５ 事業計画書・実績報告（共通様式）１－３－②、２３－２－②'!$D$83,'５ 事業計画書・実績報告（共通様式）１－３－②、２３－２－②'!$D$89)</f>
        <v>0</v>
      </c>
      <c r="D32" s="560"/>
      <c r="E32" s="560"/>
      <c r="F32" s="17" t="s">
        <v>76</v>
      </c>
      <c r="G32" s="561">
        <f>+IF($I$23=1,'５ 事業計画書・実績報告（共通様式）１－３－②、２３－２－②'!$G$83,'５ 事業計画書・実績報告（共通様式）１－３－②、２３－２－②'!$G$89)</f>
        <v>0</v>
      </c>
      <c r="H32" s="561"/>
      <c r="I32" s="561"/>
      <c r="J32" s="19"/>
      <c r="P32" s="21"/>
    </row>
    <row r="33" spans="3:3" x14ac:dyDescent="0.15">
      <c r="C33" s="10"/>
    </row>
    <row r="34" spans="3:3" ht="21" customHeight="1" x14ac:dyDescent="0.15">
      <c r="C34" s="9" t="s">
        <v>290</v>
      </c>
    </row>
    <row r="35" spans="3:3" x14ac:dyDescent="0.15">
      <c r="C35" s="9" t="s">
        <v>250</v>
      </c>
    </row>
    <row r="36" spans="3:3" x14ac:dyDescent="0.15">
      <c r="C36" s="9" t="s">
        <v>347</v>
      </c>
    </row>
    <row r="37" spans="3:3" ht="21" customHeight="1" x14ac:dyDescent="0.15"/>
    <row r="38" spans="3:3" ht="21" customHeight="1" x14ac:dyDescent="0.15"/>
    <row r="39" spans="3:3" ht="21" customHeight="1" x14ac:dyDescent="0.15"/>
  </sheetData>
  <mergeCells count="14">
    <mergeCell ref="D29:E29"/>
    <mergeCell ref="I29:L29"/>
    <mergeCell ref="C32:E32"/>
    <mergeCell ref="G32:I32"/>
    <mergeCell ref="B19:N19"/>
    <mergeCell ref="B20:N20"/>
    <mergeCell ref="F23:G23"/>
    <mergeCell ref="D26:E26"/>
    <mergeCell ref="I26:L26"/>
    <mergeCell ref="F9:N9"/>
    <mergeCell ref="G10:N10"/>
    <mergeCell ref="G11:N11"/>
    <mergeCell ref="G12:L12"/>
    <mergeCell ref="B17:N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5"/>
  <sheetViews>
    <sheetView view="pageBreakPreview" zoomScale="130" zoomScaleSheetLayoutView="130" workbookViewId="0">
      <selection activeCell="B23" sqref="B23:N23"/>
    </sheetView>
  </sheetViews>
  <sheetFormatPr defaultRowHeight="13.5" x14ac:dyDescent="0.15"/>
  <cols>
    <col min="1" max="1" width="3" style="24" customWidth="1"/>
    <col min="2" max="2" width="4.125" style="24" customWidth="1"/>
    <col min="3" max="3" width="9" style="24" customWidth="1"/>
    <col min="4" max="4" width="8.125" style="24" customWidth="1"/>
    <col min="5" max="5" width="7.75" style="24" customWidth="1"/>
    <col min="6" max="6" width="18.375" style="24" customWidth="1"/>
    <col min="7" max="7" width="8.875" style="24" customWidth="1"/>
    <col min="8" max="8" width="4.5" style="24" customWidth="1"/>
    <col min="9" max="14" width="3.75" style="24" customWidth="1"/>
    <col min="15" max="15" width="2.75" style="24" customWidth="1"/>
    <col min="16" max="16" width="10.875" style="24" bestFit="1" customWidth="1"/>
    <col min="17" max="17" width="9" style="24" customWidth="1"/>
    <col min="18" max="16384" width="9" style="24"/>
  </cols>
  <sheetData>
    <row r="1" spans="1:22" x14ac:dyDescent="0.15">
      <c r="A1" s="9"/>
      <c r="B1" s="9"/>
      <c r="C1" s="9"/>
      <c r="D1" s="9"/>
      <c r="E1" s="9"/>
      <c r="F1" s="9"/>
      <c r="G1" s="9"/>
      <c r="H1" s="9"/>
      <c r="I1" s="9"/>
      <c r="J1" s="9"/>
      <c r="K1" s="9"/>
      <c r="L1" s="9"/>
      <c r="M1" s="9"/>
      <c r="N1" s="9"/>
      <c r="O1" s="9"/>
    </row>
    <row r="2" spans="1:22" ht="27.75" customHeight="1" x14ac:dyDescent="0.15">
      <c r="A2" s="9"/>
      <c r="B2" s="9" t="s">
        <v>357</v>
      </c>
      <c r="C2" s="9"/>
      <c r="D2" s="9"/>
      <c r="E2" s="9"/>
      <c r="F2" s="9"/>
      <c r="G2" s="25"/>
      <c r="H2" s="25" t="s">
        <v>320</v>
      </c>
      <c r="I2" s="11"/>
      <c r="J2" s="29"/>
      <c r="K2" s="29"/>
      <c r="L2" s="29"/>
      <c r="M2" s="29"/>
      <c r="N2" s="29"/>
      <c r="O2" s="9"/>
      <c r="P2" s="31">
        <v>43070</v>
      </c>
      <c r="Q2" s="24" t="s">
        <v>56</v>
      </c>
    </row>
    <row r="3" spans="1:22" x14ac:dyDescent="0.15">
      <c r="A3" s="9"/>
      <c r="B3" s="9"/>
      <c r="C3" s="9"/>
      <c r="D3" s="9"/>
      <c r="E3" s="9"/>
      <c r="F3" s="9"/>
      <c r="G3" s="9"/>
      <c r="H3" s="9"/>
      <c r="I3" s="9"/>
      <c r="J3" s="9"/>
      <c r="K3" s="9"/>
      <c r="L3" s="9"/>
      <c r="M3" s="9"/>
      <c r="N3" s="9"/>
      <c r="O3" s="9"/>
    </row>
    <row r="4" spans="1:22" x14ac:dyDescent="0.15">
      <c r="A4" s="9"/>
      <c r="B4" s="9"/>
      <c r="C4" s="9"/>
      <c r="D4" s="9"/>
      <c r="E4" s="9"/>
      <c r="F4" s="9"/>
      <c r="G4" s="9"/>
      <c r="H4" s="9"/>
      <c r="I4" s="9"/>
      <c r="J4" s="9"/>
      <c r="K4" s="9"/>
      <c r="L4" s="9"/>
      <c r="M4" s="9"/>
      <c r="N4" s="9"/>
      <c r="O4" s="9"/>
    </row>
    <row r="5" spans="1:22" x14ac:dyDescent="0.15">
      <c r="A5" s="9"/>
      <c r="B5" s="9"/>
      <c r="C5" s="9"/>
      <c r="D5" s="9"/>
      <c r="E5" s="9"/>
      <c r="F5" s="9"/>
      <c r="G5" s="9"/>
      <c r="H5" s="9"/>
      <c r="I5" s="9"/>
      <c r="J5" s="9"/>
      <c r="K5" s="9"/>
      <c r="L5" s="9"/>
      <c r="M5" s="9"/>
      <c r="N5" s="9"/>
      <c r="O5" s="9"/>
    </row>
    <row r="6" spans="1:22" x14ac:dyDescent="0.15">
      <c r="A6" s="9"/>
      <c r="B6" s="9" t="s">
        <v>69</v>
      </c>
      <c r="D6" s="9"/>
      <c r="E6" s="9"/>
      <c r="F6" s="9"/>
      <c r="G6" s="9"/>
      <c r="H6" s="9"/>
      <c r="I6" s="9"/>
      <c r="J6" s="9"/>
      <c r="K6" s="9"/>
      <c r="L6" s="9"/>
      <c r="M6" s="9"/>
      <c r="N6" s="9"/>
      <c r="O6" s="9"/>
    </row>
    <row r="7" spans="1:22" x14ac:dyDescent="0.15">
      <c r="A7" s="9"/>
      <c r="B7" s="9"/>
      <c r="C7" s="9"/>
      <c r="D7" s="9"/>
      <c r="E7" s="9"/>
      <c r="F7" s="9"/>
      <c r="G7" s="9"/>
      <c r="H7" s="9"/>
      <c r="I7" s="9"/>
      <c r="J7" s="9"/>
      <c r="K7" s="9"/>
      <c r="L7" s="9"/>
      <c r="M7" s="9"/>
      <c r="N7" s="9"/>
      <c r="O7" s="9"/>
    </row>
    <row r="8" spans="1:22" x14ac:dyDescent="0.15">
      <c r="A8" s="9"/>
      <c r="B8" s="9"/>
      <c r="C8" s="9"/>
      <c r="D8" s="9"/>
      <c r="E8" s="9"/>
      <c r="F8" s="9"/>
      <c r="G8" s="9"/>
      <c r="H8" s="9"/>
      <c r="I8" s="9"/>
      <c r="J8" s="9"/>
      <c r="K8" s="9"/>
      <c r="L8" s="9"/>
      <c r="M8" s="9"/>
      <c r="N8" s="9"/>
      <c r="O8" s="9"/>
    </row>
    <row r="9" spans="1:22" ht="21" customHeight="1" x14ac:dyDescent="0.15">
      <c r="A9" s="9"/>
      <c r="B9" s="9"/>
      <c r="C9" s="9"/>
      <c r="D9" s="9"/>
      <c r="E9" s="9"/>
      <c r="F9" s="551" t="s">
        <v>321</v>
      </c>
      <c r="G9" s="551"/>
      <c r="H9" s="551"/>
      <c r="I9" s="551"/>
      <c r="J9" s="551"/>
      <c r="K9" s="551"/>
      <c r="L9" s="551"/>
      <c r="M9" s="551"/>
      <c r="N9" s="551"/>
      <c r="O9" s="9"/>
    </row>
    <row r="10" spans="1:22" ht="19.5" customHeight="1" x14ac:dyDescent="0.15">
      <c r="A10" s="9"/>
      <c r="B10" s="9"/>
      <c r="C10" s="9"/>
      <c r="D10" s="9"/>
      <c r="E10" s="9"/>
      <c r="F10" s="15" t="s">
        <v>63</v>
      </c>
      <c r="G10" s="562">
        <v>0</v>
      </c>
      <c r="H10" s="562"/>
      <c r="I10" s="562"/>
      <c r="J10" s="562"/>
      <c r="K10" s="562"/>
      <c r="L10" s="562"/>
      <c r="M10" s="562"/>
      <c r="N10" s="562"/>
      <c r="O10" s="9"/>
      <c r="Q10" s="22"/>
      <c r="R10" s="23" t="s">
        <v>239</v>
      </c>
      <c r="T10" s="22"/>
      <c r="U10" s="22"/>
      <c r="V10" s="22"/>
    </row>
    <row r="11" spans="1:22" ht="19.5" customHeight="1" x14ac:dyDescent="0.15">
      <c r="A11" s="9"/>
      <c r="B11" s="9"/>
      <c r="C11" s="9"/>
      <c r="D11" s="9"/>
      <c r="E11" s="9"/>
      <c r="F11" s="15" t="s">
        <v>65</v>
      </c>
      <c r="G11" s="562">
        <v>0</v>
      </c>
      <c r="H11" s="562"/>
      <c r="I11" s="562"/>
      <c r="J11" s="562"/>
      <c r="K11" s="562"/>
      <c r="L11" s="562"/>
      <c r="M11" s="562"/>
      <c r="N11" s="562"/>
      <c r="O11" s="9"/>
    </row>
    <row r="12" spans="1:22" ht="19.5" customHeight="1" x14ac:dyDescent="0.15">
      <c r="A12" s="9"/>
      <c r="B12" s="9"/>
      <c r="C12" s="9"/>
      <c r="D12" s="9"/>
      <c r="E12" s="9"/>
      <c r="F12" s="15" t="s">
        <v>66</v>
      </c>
      <c r="G12" s="563">
        <v>0</v>
      </c>
      <c r="H12" s="563"/>
      <c r="I12" s="563"/>
      <c r="J12" s="563"/>
      <c r="K12" s="563"/>
      <c r="L12" s="563"/>
      <c r="M12" s="9" t="s">
        <v>238</v>
      </c>
      <c r="N12" s="9"/>
      <c r="O12" s="9"/>
    </row>
    <row r="13" spans="1:22" x14ac:dyDescent="0.15">
      <c r="A13" s="9"/>
      <c r="B13" s="9"/>
      <c r="C13" s="9"/>
      <c r="D13" s="9"/>
      <c r="E13" s="9"/>
      <c r="F13" s="16"/>
      <c r="G13" s="9"/>
      <c r="H13" s="9"/>
      <c r="I13" s="9"/>
      <c r="J13" s="9"/>
      <c r="K13" s="9"/>
      <c r="L13" s="9"/>
      <c r="M13" s="9"/>
      <c r="N13" s="9"/>
      <c r="O13" s="9"/>
    </row>
    <row r="14" spans="1:22" x14ac:dyDescent="0.15">
      <c r="A14" s="9"/>
      <c r="B14" s="9"/>
      <c r="C14" s="9"/>
      <c r="D14" s="9"/>
      <c r="E14" s="9"/>
      <c r="F14" s="16"/>
      <c r="G14" s="9"/>
      <c r="H14" s="9"/>
      <c r="I14" s="9"/>
      <c r="J14" s="9"/>
      <c r="K14" s="9"/>
      <c r="L14" s="9"/>
      <c r="M14" s="9"/>
      <c r="N14" s="9"/>
      <c r="O14" s="9"/>
    </row>
    <row r="15" spans="1:22" x14ac:dyDescent="0.15">
      <c r="A15" s="9"/>
      <c r="B15" s="9"/>
      <c r="C15" s="9"/>
      <c r="D15" s="9"/>
      <c r="E15" s="9"/>
      <c r="F15" s="551" t="s">
        <v>322</v>
      </c>
      <c r="G15" s="551"/>
      <c r="H15" s="9"/>
      <c r="I15" s="9"/>
      <c r="J15" s="9"/>
      <c r="K15" s="9"/>
      <c r="L15" s="9"/>
      <c r="M15" s="9"/>
      <c r="N15" s="9"/>
      <c r="O15" s="9"/>
    </row>
    <row r="16" spans="1:22" ht="25.5" customHeight="1" x14ac:dyDescent="0.15">
      <c r="A16" s="9"/>
      <c r="B16" s="9"/>
      <c r="C16" s="9"/>
      <c r="D16" s="9"/>
      <c r="E16" s="9"/>
      <c r="F16" s="15" t="s">
        <v>63</v>
      </c>
      <c r="G16" s="562">
        <v>0</v>
      </c>
      <c r="H16" s="562"/>
      <c r="I16" s="562"/>
      <c r="J16" s="562"/>
      <c r="K16" s="562"/>
      <c r="L16" s="562"/>
      <c r="M16" s="562"/>
      <c r="N16" s="562"/>
      <c r="O16" s="9"/>
    </row>
    <row r="17" spans="1:15" ht="25.5" customHeight="1" x14ac:dyDescent="0.15">
      <c r="A17" s="9"/>
      <c r="B17" s="9"/>
      <c r="C17" s="9"/>
      <c r="D17" s="9"/>
      <c r="E17" s="9"/>
      <c r="F17" s="15" t="s">
        <v>65</v>
      </c>
      <c r="G17" s="562">
        <v>0</v>
      </c>
      <c r="H17" s="562"/>
      <c r="I17" s="562"/>
      <c r="J17" s="562"/>
      <c r="K17" s="562"/>
      <c r="L17" s="562"/>
      <c r="M17" s="562"/>
      <c r="N17" s="562"/>
      <c r="O17" s="9"/>
    </row>
    <row r="18" spans="1:15" ht="25.5" customHeight="1" x14ac:dyDescent="0.15">
      <c r="A18" s="9"/>
      <c r="B18" s="9"/>
      <c r="C18" s="9"/>
      <c r="D18" s="9"/>
      <c r="E18" s="9"/>
      <c r="F18" s="15" t="s">
        <v>66</v>
      </c>
      <c r="G18" s="28">
        <v>0</v>
      </c>
      <c r="H18" s="28"/>
      <c r="I18" s="28"/>
      <c r="J18" s="28"/>
      <c r="K18" s="28"/>
      <c r="L18" s="28"/>
      <c r="M18" s="30" t="s">
        <v>238</v>
      </c>
      <c r="N18" s="30"/>
      <c r="O18" s="9"/>
    </row>
    <row r="19" spans="1:15" x14ac:dyDescent="0.15">
      <c r="A19" s="9"/>
      <c r="B19" s="9"/>
      <c r="C19" s="9"/>
      <c r="D19" s="9"/>
      <c r="E19" s="9"/>
      <c r="F19" s="9"/>
      <c r="G19" s="9"/>
      <c r="H19" s="9"/>
      <c r="I19" s="9"/>
      <c r="J19" s="9"/>
      <c r="K19" s="9"/>
      <c r="L19" s="9"/>
      <c r="M19" s="9"/>
      <c r="N19" s="9"/>
      <c r="O19" s="9"/>
    </row>
    <row r="20" spans="1:15" x14ac:dyDescent="0.15">
      <c r="A20" s="9"/>
      <c r="B20" s="9"/>
      <c r="C20" s="9"/>
      <c r="D20" s="9"/>
      <c r="E20" s="9"/>
      <c r="F20" s="9"/>
      <c r="G20" s="9"/>
      <c r="H20" s="9"/>
      <c r="I20" s="9"/>
      <c r="J20" s="9"/>
      <c r="K20" s="9"/>
      <c r="L20" s="9"/>
      <c r="M20" s="9"/>
      <c r="N20" s="9"/>
      <c r="O20" s="9"/>
    </row>
    <row r="21" spans="1:15" ht="24.75" customHeight="1" x14ac:dyDescent="0.15">
      <c r="A21" s="9"/>
      <c r="B21" s="554" t="s">
        <v>230</v>
      </c>
      <c r="C21" s="554"/>
      <c r="D21" s="554"/>
      <c r="E21" s="554"/>
      <c r="F21" s="554"/>
      <c r="G21" s="554"/>
      <c r="H21" s="554"/>
      <c r="I21" s="554"/>
      <c r="J21" s="554"/>
      <c r="K21" s="554"/>
      <c r="L21" s="554"/>
      <c r="M21" s="554"/>
      <c r="N21" s="554"/>
      <c r="O21" s="9"/>
    </row>
    <row r="22" spans="1:15" ht="6.75" customHeight="1" x14ac:dyDescent="0.15">
      <c r="A22" s="9"/>
      <c r="B22" s="9"/>
      <c r="C22" s="9"/>
      <c r="D22" s="9"/>
      <c r="E22" s="9"/>
      <c r="F22" s="9"/>
      <c r="G22" s="9"/>
      <c r="H22" s="9"/>
      <c r="I22" s="9"/>
      <c r="J22" s="9"/>
      <c r="K22" s="9"/>
      <c r="L22" s="9"/>
      <c r="M22" s="9"/>
      <c r="N22" s="9"/>
      <c r="O22" s="9"/>
    </row>
    <row r="23" spans="1:15" ht="21" customHeight="1" x14ac:dyDescent="0.15">
      <c r="A23" s="9"/>
      <c r="B23" s="554" t="s">
        <v>358</v>
      </c>
      <c r="C23" s="554"/>
      <c r="D23" s="554"/>
      <c r="E23" s="554"/>
      <c r="F23" s="554"/>
      <c r="G23" s="554"/>
      <c r="H23" s="554"/>
      <c r="I23" s="554"/>
      <c r="J23" s="554"/>
      <c r="K23" s="554"/>
      <c r="L23" s="554"/>
      <c r="M23" s="554"/>
      <c r="N23" s="554"/>
      <c r="O23" s="9"/>
    </row>
    <row r="24" spans="1:15" ht="21" customHeight="1" x14ac:dyDescent="0.15">
      <c r="A24" s="9"/>
      <c r="B24" s="564" t="s">
        <v>257</v>
      </c>
      <c r="C24" s="564"/>
      <c r="D24" s="564"/>
      <c r="E24" s="564"/>
      <c r="F24" s="564"/>
      <c r="G24" s="564"/>
      <c r="H24" s="564"/>
      <c r="I24" s="564"/>
      <c r="J24" s="564"/>
      <c r="K24" s="564"/>
      <c r="L24" s="564"/>
      <c r="M24" s="564"/>
      <c r="N24" s="564"/>
      <c r="O24" s="9"/>
    </row>
    <row r="25" spans="1:15" ht="26.25" customHeight="1" x14ac:dyDescent="0.15">
      <c r="A25" s="9"/>
      <c r="B25" s="9"/>
      <c r="C25" s="9"/>
      <c r="D25" s="9"/>
      <c r="E25" s="9"/>
      <c r="F25" s="9"/>
      <c r="G25" s="9"/>
      <c r="H25" s="9"/>
      <c r="I25" s="9"/>
      <c r="J25" s="9"/>
      <c r="K25" s="9"/>
      <c r="L25" s="9"/>
      <c r="M25" s="9"/>
      <c r="N25" s="9"/>
      <c r="O25" s="9"/>
    </row>
    <row r="26" spans="1:15" ht="20.25" customHeight="1" x14ac:dyDescent="0.15">
      <c r="A26" s="9"/>
      <c r="B26" s="9"/>
      <c r="C26" s="9" t="s">
        <v>20</v>
      </c>
      <c r="D26" s="9"/>
      <c r="E26" s="9"/>
      <c r="F26" s="9"/>
      <c r="G26" s="9"/>
      <c r="H26" s="9"/>
      <c r="I26" s="9"/>
      <c r="J26" s="9"/>
      <c r="K26" s="9"/>
      <c r="L26" s="9"/>
      <c r="M26" s="9"/>
      <c r="N26" s="9"/>
      <c r="O26" s="9"/>
    </row>
    <row r="27" spans="1:15" ht="18.75" customHeight="1" x14ac:dyDescent="0.15">
      <c r="A27" s="9"/>
      <c r="B27" s="9"/>
      <c r="C27" s="12" t="s">
        <v>79</v>
      </c>
      <c r="D27" s="26">
        <v>0</v>
      </c>
      <c r="E27" s="24" t="s">
        <v>208</v>
      </c>
      <c r="F27" s="564" t="s">
        <v>288</v>
      </c>
      <c r="G27" s="564"/>
      <c r="H27" s="9" t="s">
        <v>299</v>
      </c>
      <c r="I27" s="26">
        <v>0</v>
      </c>
      <c r="J27" s="9" t="s">
        <v>300</v>
      </c>
      <c r="K27" s="9"/>
      <c r="L27" s="9"/>
      <c r="M27" s="9"/>
      <c r="N27" s="9"/>
      <c r="O27" s="9"/>
    </row>
    <row r="28" spans="1:15" ht="9.75" customHeight="1" x14ac:dyDescent="0.15">
      <c r="A28" s="9"/>
      <c r="B28" s="9"/>
      <c r="C28" s="9"/>
      <c r="D28" s="9"/>
      <c r="E28" s="9"/>
      <c r="F28" s="9"/>
      <c r="G28" s="9"/>
      <c r="H28" s="9"/>
      <c r="I28" s="9"/>
      <c r="J28" s="9"/>
      <c r="K28" s="9"/>
      <c r="L28" s="9"/>
      <c r="M28" s="9"/>
      <c r="N28" s="9"/>
      <c r="O28" s="9"/>
    </row>
    <row r="29" spans="1:15" ht="20.25" customHeight="1" x14ac:dyDescent="0.15">
      <c r="A29" s="9"/>
      <c r="B29" s="9"/>
      <c r="C29" s="9" t="s">
        <v>301</v>
      </c>
      <c r="D29" s="9"/>
      <c r="E29" s="9"/>
      <c r="F29" s="9"/>
      <c r="G29" s="9"/>
      <c r="H29" s="9"/>
      <c r="I29" s="9"/>
      <c r="J29" s="9"/>
      <c r="K29" s="9"/>
      <c r="L29" s="9"/>
      <c r="M29" s="9"/>
      <c r="N29" s="9"/>
      <c r="O29" s="9"/>
    </row>
    <row r="30" spans="1:15" ht="19.5" customHeight="1" x14ac:dyDescent="0.15">
      <c r="A30" s="9"/>
      <c r="B30" s="9"/>
      <c r="C30" s="12" t="s">
        <v>64</v>
      </c>
      <c r="D30" s="559">
        <v>0</v>
      </c>
      <c r="E30" s="559"/>
      <c r="F30" s="9" t="s">
        <v>350</v>
      </c>
      <c r="G30" s="9"/>
      <c r="H30" s="9" t="s">
        <v>64</v>
      </c>
      <c r="I30" s="565"/>
      <c r="J30" s="565"/>
      <c r="K30" s="565"/>
      <c r="L30" s="9" t="s">
        <v>42</v>
      </c>
      <c r="M30" s="9"/>
      <c r="N30" s="9"/>
      <c r="O30" s="9"/>
    </row>
    <row r="31" spans="1:15" ht="9.75" customHeight="1" x14ac:dyDescent="0.15">
      <c r="A31" s="9"/>
      <c r="B31" s="9"/>
      <c r="C31" s="9"/>
      <c r="D31" s="9"/>
      <c r="E31" s="9"/>
      <c r="F31" s="9"/>
      <c r="G31" s="9"/>
      <c r="H31" s="9"/>
      <c r="I31" s="9"/>
      <c r="J31" s="9"/>
      <c r="K31" s="9"/>
      <c r="L31" s="9"/>
      <c r="M31" s="9"/>
      <c r="N31" s="9"/>
      <c r="O31" s="9"/>
    </row>
    <row r="32" spans="1:15" ht="20.25" customHeight="1" x14ac:dyDescent="0.15">
      <c r="A32" s="9"/>
      <c r="B32" s="9"/>
      <c r="C32" s="9" t="s">
        <v>71</v>
      </c>
      <c r="D32" s="9"/>
      <c r="E32" s="9"/>
      <c r="F32" s="9"/>
      <c r="G32" s="9"/>
      <c r="H32" s="9"/>
      <c r="I32" s="9"/>
      <c r="J32" s="9"/>
      <c r="K32" s="9"/>
      <c r="L32" s="9"/>
      <c r="M32" s="9"/>
      <c r="N32" s="9"/>
      <c r="O32" s="9"/>
    </row>
    <row r="33" spans="1:16" ht="20.25" customHeight="1" x14ac:dyDescent="0.15">
      <c r="A33" s="9"/>
      <c r="B33" s="9"/>
      <c r="C33" s="12" t="s">
        <v>64</v>
      </c>
      <c r="D33" s="559">
        <v>0</v>
      </c>
      <c r="E33" s="559"/>
      <c r="F33" s="9" t="s">
        <v>89</v>
      </c>
      <c r="G33" s="9"/>
      <c r="H33" s="9" t="s">
        <v>64</v>
      </c>
      <c r="I33" s="565"/>
      <c r="J33" s="565"/>
      <c r="K33" s="565"/>
      <c r="L33" s="9" t="s">
        <v>42</v>
      </c>
      <c r="M33" s="9"/>
      <c r="N33" s="9"/>
      <c r="O33" s="9"/>
    </row>
    <row r="34" spans="1:16" ht="11.25" customHeight="1" x14ac:dyDescent="0.15">
      <c r="A34" s="9"/>
      <c r="B34" s="9"/>
      <c r="C34" s="9"/>
      <c r="D34" s="9"/>
      <c r="E34" s="9"/>
      <c r="F34" s="9"/>
      <c r="G34" s="9"/>
      <c r="H34" s="9"/>
      <c r="I34" s="9"/>
      <c r="J34" s="9"/>
      <c r="K34" s="9"/>
      <c r="L34" s="9"/>
      <c r="M34" s="9"/>
      <c r="N34" s="9"/>
      <c r="O34" s="9"/>
    </row>
    <row r="35" spans="1:16" ht="20.25" customHeight="1" x14ac:dyDescent="0.15">
      <c r="A35" s="9"/>
      <c r="B35" s="9"/>
      <c r="C35" s="9" t="s">
        <v>43</v>
      </c>
      <c r="D35" s="9"/>
      <c r="E35" s="9"/>
      <c r="F35" s="9"/>
      <c r="G35" s="9"/>
      <c r="H35" s="9"/>
      <c r="I35" s="9"/>
      <c r="J35" s="9"/>
      <c r="K35" s="9"/>
      <c r="L35" s="9"/>
      <c r="M35" s="9"/>
      <c r="N35" s="9"/>
      <c r="O35" s="9"/>
    </row>
    <row r="36" spans="1:16" ht="20.25" customHeight="1" x14ac:dyDescent="0.15">
      <c r="A36" s="9"/>
      <c r="B36" s="9"/>
      <c r="C36" s="560">
        <v>0</v>
      </c>
      <c r="D36" s="560"/>
      <c r="E36" s="560"/>
      <c r="F36" s="27" t="s">
        <v>76</v>
      </c>
      <c r="G36" s="561">
        <v>0</v>
      </c>
      <c r="H36" s="561"/>
      <c r="I36" s="561"/>
      <c r="J36" s="9"/>
      <c r="K36" s="9"/>
      <c r="L36" s="9"/>
      <c r="M36" s="9"/>
      <c r="N36" s="9"/>
      <c r="O36" s="9"/>
      <c r="P36" s="31"/>
    </row>
    <row r="37" spans="1:16" x14ac:dyDescent="0.15">
      <c r="A37" s="9"/>
      <c r="B37" s="9"/>
      <c r="C37" s="9"/>
      <c r="D37" s="9"/>
      <c r="E37" s="9"/>
      <c r="F37" s="9"/>
      <c r="G37" s="9"/>
      <c r="H37" s="9"/>
      <c r="I37" s="9"/>
      <c r="J37" s="9"/>
      <c r="K37" s="9"/>
      <c r="L37" s="9"/>
      <c r="M37" s="9"/>
      <c r="N37" s="9"/>
      <c r="O37" s="9"/>
    </row>
    <row r="38" spans="1:16" ht="21" customHeight="1" x14ac:dyDescent="0.15">
      <c r="A38" s="9"/>
      <c r="B38" s="9"/>
      <c r="C38" s="9" t="s">
        <v>290</v>
      </c>
      <c r="D38" s="9"/>
      <c r="E38" s="9"/>
      <c r="F38" s="9"/>
      <c r="G38" s="9"/>
      <c r="H38" s="9"/>
      <c r="I38" s="9"/>
      <c r="J38" s="9"/>
      <c r="K38" s="9"/>
      <c r="L38" s="9"/>
      <c r="M38" s="9"/>
      <c r="N38" s="9"/>
      <c r="O38" s="9"/>
    </row>
    <row r="39" spans="1:16" x14ac:dyDescent="0.15">
      <c r="A39" s="9"/>
      <c r="B39" s="9"/>
      <c r="C39" s="9" t="s">
        <v>250</v>
      </c>
      <c r="D39" s="9"/>
      <c r="E39" s="9"/>
      <c r="F39" s="9"/>
      <c r="G39" s="9"/>
      <c r="H39" s="9"/>
      <c r="I39" s="9"/>
      <c r="J39" s="9"/>
      <c r="K39" s="9"/>
      <c r="L39" s="9"/>
      <c r="M39" s="9"/>
      <c r="N39" s="9"/>
      <c r="O39" s="9"/>
    </row>
    <row r="40" spans="1:16" x14ac:dyDescent="0.15">
      <c r="A40" s="9"/>
      <c r="B40" s="9"/>
      <c r="C40" s="9" t="s">
        <v>209</v>
      </c>
      <c r="D40" s="9"/>
      <c r="E40" s="9"/>
      <c r="F40" s="9"/>
      <c r="G40" s="9"/>
      <c r="H40" s="9"/>
      <c r="I40" s="9"/>
      <c r="J40" s="9"/>
      <c r="K40" s="9"/>
      <c r="L40" s="9"/>
      <c r="M40" s="9"/>
      <c r="N40" s="9"/>
      <c r="O40" s="9"/>
    </row>
    <row r="41" spans="1:16" ht="21" customHeight="1" x14ac:dyDescent="0.15">
      <c r="A41" s="9"/>
      <c r="B41" s="9"/>
      <c r="C41" s="9"/>
      <c r="D41" s="9"/>
      <c r="E41" s="9"/>
      <c r="F41" s="9"/>
      <c r="G41" s="9"/>
      <c r="H41" s="9"/>
      <c r="I41" s="9"/>
      <c r="J41" s="9"/>
      <c r="K41" s="9"/>
      <c r="L41" s="9"/>
      <c r="M41" s="9"/>
      <c r="N41" s="9"/>
      <c r="O41" s="9"/>
    </row>
    <row r="42" spans="1:16" ht="21" customHeight="1" x14ac:dyDescent="0.15">
      <c r="A42" s="9"/>
      <c r="B42" s="9"/>
      <c r="C42" s="9"/>
      <c r="D42" s="9"/>
      <c r="E42" s="9"/>
      <c r="F42" s="9"/>
      <c r="G42" s="9"/>
      <c r="H42" s="9"/>
      <c r="I42" s="9"/>
      <c r="J42" s="9"/>
      <c r="K42" s="9"/>
      <c r="L42" s="9"/>
      <c r="M42" s="9"/>
      <c r="N42" s="9"/>
      <c r="O42" s="9"/>
    </row>
    <row r="43" spans="1:16" ht="21" customHeight="1" x14ac:dyDescent="0.15">
      <c r="A43" s="9"/>
      <c r="B43" s="9"/>
      <c r="C43" s="9"/>
      <c r="D43" s="9"/>
      <c r="E43" s="9"/>
      <c r="F43" s="9"/>
      <c r="G43" s="9"/>
      <c r="H43" s="9"/>
      <c r="I43" s="9"/>
      <c r="J43" s="9"/>
      <c r="K43" s="9"/>
      <c r="L43" s="9"/>
      <c r="M43" s="9"/>
      <c r="N43" s="9"/>
      <c r="O43" s="9"/>
    </row>
    <row r="44" spans="1:16" x14ac:dyDescent="0.15">
      <c r="A44" s="9"/>
      <c r="B44" s="9"/>
      <c r="C44" s="9"/>
      <c r="D44" s="9"/>
      <c r="E44" s="9"/>
      <c r="F44" s="9"/>
      <c r="G44" s="9"/>
      <c r="H44" s="9"/>
      <c r="I44" s="9"/>
      <c r="J44" s="9"/>
      <c r="K44" s="9"/>
      <c r="L44" s="9"/>
      <c r="M44" s="9"/>
      <c r="N44" s="9"/>
      <c r="O44" s="9"/>
    </row>
    <row r="45" spans="1:16" x14ac:dyDescent="0.15">
      <c r="A45" s="9"/>
      <c r="B45" s="9"/>
      <c r="C45" s="9"/>
      <c r="D45" s="9"/>
      <c r="E45" s="9"/>
      <c r="F45" s="9"/>
      <c r="G45" s="9"/>
      <c r="H45" s="9"/>
      <c r="I45" s="9"/>
      <c r="J45" s="9"/>
      <c r="K45" s="9"/>
      <c r="L45" s="9"/>
      <c r="M45" s="9"/>
      <c r="N45" s="9"/>
      <c r="O45" s="9"/>
    </row>
  </sheetData>
  <mergeCells count="17">
    <mergeCell ref="C36:E36"/>
    <mergeCell ref="G36:I36"/>
    <mergeCell ref="F27:G27"/>
    <mergeCell ref="D30:E30"/>
    <mergeCell ref="I30:K30"/>
    <mergeCell ref="D33:E33"/>
    <mergeCell ref="I33:K33"/>
    <mergeCell ref="G16:N16"/>
    <mergeCell ref="G17:N17"/>
    <mergeCell ref="B21:N21"/>
    <mergeCell ref="B23:N23"/>
    <mergeCell ref="B24:N24"/>
    <mergeCell ref="F9:N9"/>
    <mergeCell ref="G10:N10"/>
    <mergeCell ref="G11:N11"/>
    <mergeCell ref="G12:L12"/>
    <mergeCell ref="F15:G1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53"/>
  <sheetViews>
    <sheetView view="pageBreakPreview" zoomScale="115" zoomScaleSheetLayoutView="115" workbookViewId="0">
      <selection activeCell="F29" sqref="F29"/>
    </sheetView>
  </sheetViews>
  <sheetFormatPr defaultRowHeight="13.5" x14ac:dyDescent="0.15"/>
  <cols>
    <col min="1" max="1" width="3" style="9" customWidth="1"/>
    <col min="2" max="2" width="4.125" style="9" customWidth="1"/>
    <col min="3" max="3" width="9" style="9" customWidth="1"/>
    <col min="4" max="4" width="8.125" style="9" customWidth="1"/>
    <col min="5" max="5" width="7.75" style="9" customWidth="1"/>
    <col min="6" max="6" width="18.375" style="9" customWidth="1"/>
    <col min="7" max="7" width="8.875" style="9" customWidth="1"/>
    <col min="8" max="8" width="4.5" style="9" customWidth="1"/>
    <col min="9" max="14" width="3.75" style="9" customWidth="1"/>
    <col min="15" max="15" width="2.75" style="9" customWidth="1"/>
    <col min="16" max="16" width="10.875" style="9" bestFit="1" customWidth="1"/>
    <col min="17" max="17" width="9" style="9" customWidth="1"/>
    <col min="18" max="16384" width="9" style="9"/>
  </cols>
  <sheetData>
    <row r="2" spans="2:22" ht="24" customHeight="1" x14ac:dyDescent="0.15">
      <c r="B2" s="566"/>
      <c r="C2" s="566"/>
      <c r="D2" s="566"/>
    </row>
    <row r="3" spans="2:22" ht="7.5" customHeight="1" x14ac:dyDescent="0.15">
      <c r="B3" s="32"/>
      <c r="C3" s="32"/>
      <c r="D3" s="32"/>
    </row>
    <row r="4" spans="2:22" ht="27.75" customHeight="1" x14ac:dyDescent="0.15">
      <c r="B4" s="9" t="s">
        <v>174</v>
      </c>
      <c r="G4" s="25"/>
      <c r="H4" s="25" t="s">
        <v>320</v>
      </c>
      <c r="I4" s="11"/>
      <c r="J4" s="29"/>
      <c r="K4" s="29"/>
      <c r="L4" s="29"/>
      <c r="M4" s="29"/>
      <c r="N4" s="29"/>
      <c r="P4" s="20"/>
    </row>
    <row r="7" spans="2:22" x14ac:dyDescent="0.15">
      <c r="B7" s="9" t="s">
        <v>69</v>
      </c>
    </row>
    <row r="10" spans="2:22" ht="21" customHeight="1" x14ac:dyDescent="0.15">
      <c r="F10" s="551" t="s">
        <v>321</v>
      </c>
      <c r="G10" s="551"/>
      <c r="H10" s="551"/>
      <c r="I10" s="551"/>
      <c r="J10" s="551"/>
      <c r="K10" s="551"/>
      <c r="L10" s="551"/>
      <c r="M10" s="551"/>
      <c r="N10" s="551"/>
    </row>
    <row r="11" spans="2:22" ht="19.5" customHeight="1" x14ac:dyDescent="0.15">
      <c r="F11" s="15" t="s">
        <v>63</v>
      </c>
      <c r="G11" s="562">
        <v>0</v>
      </c>
      <c r="H11" s="562"/>
      <c r="I11" s="562"/>
      <c r="J11" s="562"/>
      <c r="K11" s="562"/>
      <c r="L11" s="562"/>
      <c r="M11" s="562"/>
      <c r="N11" s="562"/>
      <c r="Q11" s="22"/>
      <c r="R11" s="23" t="s">
        <v>239</v>
      </c>
      <c r="T11" s="22"/>
      <c r="U11" s="22"/>
      <c r="V11" s="22"/>
    </row>
    <row r="12" spans="2:22" ht="19.5" customHeight="1" x14ac:dyDescent="0.15">
      <c r="F12" s="15" t="s">
        <v>65</v>
      </c>
      <c r="G12" s="562">
        <v>0</v>
      </c>
      <c r="H12" s="562"/>
      <c r="I12" s="562"/>
      <c r="J12" s="562"/>
      <c r="K12" s="562"/>
      <c r="L12" s="562"/>
      <c r="M12" s="562"/>
      <c r="N12" s="562"/>
    </row>
    <row r="13" spans="2:22" ht="19.5" customHeight="1" x14ac:dyDescent="0.15">
      <c r="F13" s="15" t="s">
        <v>66</v>
      </c>
      <c r="G13" s="563">
        <v>0</v>
      </c>
      <c r="H13" s="563"/>
      <c r="I13" s="563"/>
      <c r="J13" s="563"/>
      <c r="K13" s="563"/>
      <c r="L13" s="563"/>
      <c r="M13" s="9" t="s">
        <v>238</v>
      </c>
    </row>
    <row r="14" spans="2:22" x14ac:dyDescent="0.15">
      <c r="F14" s="16"/>
    </row>
    <row r="15" spans="2:22" x14ac:dyDescent="0.15">
      <c r="F15" s="16"/>
    </row>
    <row r="16" spans="2:22" x14ac:dyDescent="0.15">
      <c r="F16" s="551" t="s">
        <v>322</v>
      </c>
      <c r="G16" s="551"/>
    </row>
    <row r="17" spans="2:14" ht="25.5" customHeight="1" x14ac:dyDescent="0.15">
      <c r="F17" s="15" t="s">
        <v>63</v>
      </c>
      <c r="G17" s="562">
        <v>0</v>
      </c>
      <c r="H17" s="562"/>
      <c r="I17" s="562"/>
      <c r="J17" s="562"/>
      <c r="K17" s="562"/>
      <c r="L17" s="562"/>
      <c r="M17" s="562"/>
      <c r="N17" s="562"/>
    </row>
    <row r="18" spans="2:14" ht="25.5" customHeight="1" x14ac:dyDescent="0.15">
      <c r="F18" s="15" t="s">
        <v>65</v>
      </c>
      <c r="G18" s="562">
        <v>0</v>
      </c>
      <c r="H18" s="562"/>
      <c r="I18" s="562"/>
      <c r="J18" s="562"/>
      <c r="K18" s="562"/>
      <c r="L18" s="562"/>
      <c r="M18" s="562"/>
      <c r="N18" s="562"/>
    </row>
    <row r="19" spans="2:14" ht="25.5" customHeight="1" x14ac:dyDescent="0.15">
      <c r="F19" s="15" t="s">
        <v>66</v>
      </c>
      <c r="G19" s="28">
        <v>0</v>
      </c>
      <c r="H19" s="28"/>
      <c r="I19" s="28"/>
      <c r="J19" s="28"/>
      <c r="K19" s="28"/>
      <c r="L19" s="28"/>
      <c r="M19" s="30" t="s">
        <v>129</v>
      </c>
      <c r="N19" s="30"/>
    </row>
    <row r="21" spans="2:14" ht="15.75" customHeight="1" x14ac:dyDescent="0.15"/>
    <row r="22" spans="2:14" ht="24.75" customHeight="1" x14ac:dyDescent="0.15">
      <c r="B22" s="554" t="s">
        <v>223</v>
      </c>
      <c r="C22" s="554"/>
      <c r="D22" s="554"/>
      <c r="E22" s="554"/>
      <c r="F22" s="554"/>
      <c r="G22" s="554"/>
      <c r="H22" s="554"/>
      <c r="I22" s="554"/>
      <c r="J22" s="554"/>
      <c r="K22" s="554"/>
      <c r="L22" s="554"/>
      <c r="M22" s="554"/>
      <c r="N22" s="554"/>
    </row>
    <row r="23" spans="2:14" ht="9.75" customHeight="1" x14ac:dyDescent="0.15"/>
    <row r="24" spans="2:14" ht="21" customHeight="1" x14ac:dyDescent="0.15">
      <c r="B24" s="554" t="s">
        <v>323</v>
      </c>
      <c r="C24" s="554"/>
      <c r="D24" s="554"/>
      <c r="E24" s="554"/>
      <c r="F24" s="554"/>
      <c r="G24" s="554"/>
      <c r="H24" s="554"/>
      <c r="I24" s="554"/>
      <c r="J24" s="554"/>
      <c r="K24" s="554"/>
      <c r="L24" s="554"/>
      <c r="M24" s="554"/>
      <c r="N24" s="554"/>
    </row>
    <row r="25" spans="2:14" ht="21" customHeight="1" x14ac:dyDescent="0.15">
      <c r="B25" s="567" t="s">
        <v>196</v>
      </c>
      <c r="C25" s="567"/>
      <c r="D25" s="567"/>
      <c r="E25" s="567"/>
      <c r="F25" s="567"/>
      <c r="G25" s="567"/>
      <c r="H25" s="567"/>
      <c r="I25" s="567"/>
      <c r="J25" s="567"/>
      <c r="K25" s="567"/>
      <c r="L25" s="567"/>
      <c r="M25" s="567"/>
      <c r="N25" s="567"/>
    </row>
    <row r="26" spans="2:14" ht="6.75" customHeight="1" x14ac:dyDescent="0.15"/>
    <row r="27" spans="2:14" ht="20.25" customHeight="1" x14ac:dyDescent="0.15">
      <c r="C27" s="9" t="s">
        <v>20</v>
      </c>
    </row>
    <row r="28" spans="2:14" ht="18.75" customHeight="1" x14ac:dyDescent="0.15">
      <c r="C28" s="12" t="s">
        <v>79</v>
      </c>
      <c r="D28" s="34">
        <v>0</v>
      </c>
      <c r="E28" s="9" t="s">
        <v>208</v>
      </c>
      <c r="F28" s="564" t="s">
        <v>288</v>
      </c>
      <c r="G28" s="564"/>
      <c r="H28" s="9" t="s">
        <v>299</v>
      </c>
      <c r="I28" s="35">
        <v>0</v>
      </c>
      <c r="J28" s="9" t="s">
        <v>300</v>
      </c>
    </row>
    <row r="29" spans="2:14" ht="9.75" customHeight="1" x14ac:dyDescent="0.15"/>
    <row r="30" spans="2:14" ht="20.25" customHeight="1" x14ac:dyDescent="0.15">
      <c r="C30" s="9" t="s">
        <v>324</v>
      </c>
    </row>
    <row r="31" spans="2:14" ht="19.5" customHeight="1" x14ac:dyDescent="0.15">
      <c r="C31" s="12" t="s">
        <v>64</v>
      </c>
      <c r="D31" s="559">
        <v>0</v>
      </c>
      <c r="E31" s="559"/>
      <c r="F31" s="9" t="s">
        <v>42</v>
      </c>
    </row>
    <row r="32" spans="2:14" ht="9.75" customHeight="1" x14ac:dyDescent="0.15"/>
    <row r="33" spans="3:16" ht="20.25" customHeight="1" x14ac:dyDescent="0.15">
      <c r="C33" s="9" t="s">
        <v>325</v>
      </c>
    </row>
    <row r="34" spans="3:16" ht="20.25" customHeight="1" x14ac:dyDescent="0.15">
      <c r="C34" s="12" t="s">
        <v>64</v>
      </c>
      <c r="D34" s="559">
        <v>0</v>
      </c>
      <c r="E34" s="559"/>
      <c r="F34" s="9" t="s">
        <v>42</v>
      </c>
    </row>
    <row r="35" spans="3:16" ht="11.25" customHeight="1" x14ac:dyDescent="0.15"/>
    <row r="36" spans="3:16" ht="20.25" customHeight="1" x14ac:dyDescent="0.15">
      <c r="C36" s="9" t="s">
        <v>167</v>
      </c>
    </row>
    <row r="37" spans="3:16" ht="20.25" customHeight="1" x14ac:dyDescent="0.15">
      <c r="C37" s="12" t="s">
        <v>64</v>
      </c>
      <c r="D37" s="559">
        <v>0</v>
      </c>
      <c r="E37" s="559"/>
      <c r="F37" s="9" t="s">
        <v>42</v>
      </c>
    </row>
    <row r="38" spans="3:16" ht="9.75" customHeight="1" x14ac:dyDescent="0.15"/>
    <row r="39" spans="3:16" ht="20.25" customHeight="1" x14ac:dyDescent="0.15">
      <c r="C39" s="9" t="s">
        <v>38</v>
      </c>
    </row>
    <row r="40" spans="3:16" ht="20.25" customHeight="1" x14ac:dyDescent="0.15">
      <c r="D40" s="568" t="str">
        <f>IF(D34=D37,"0",D34-D37)</f>
        <v>0</v>
      </c>
      <c r="E40" s="568"/>
      <c r="F40" s="9" t="s">
        <v>42</v>
      </c>
    </row>
    <row r="41" spans="3:16" ht="20.25" customHeight="1" x14ac:dyDescent="0.15">
      <c r="C41" s="9" t="s">
        <v>326</v>
      </c>
    </row>
    <row r="42" spans="3:16" ht="20.25" customHeight="1" x14ac:dyDescent="0.15">
      <c r="D42" s="560">
        <v>0</v>
      </c>
      <c r="E42" s="560"/>
      <c r="F42" s="560"/>
      <c r="P42" s="20"/>
    </row>
    <row r="43" spans="3:16" ht="9" customHeight="1" x14ac:dyDescent="0.15"/>
    <row r="44" spans="3:16" ht="21" customHeight="1" x14ac:dyDescent="0.15">
      <c r="C44" s="9" t="s">
        <v>327</v>
      </c>
    </row>
    <row r="45" spans="3:16" x14ac:dyDescent="0.15">
      <c r="C45" s="9" t="s">
        <v>250</v>
      </c>
    </row>
    <row r="46" spans="3:16" x14ac:dyDescent="0.15">
      <c r="D46" s="9" t="s">
        <v>351</v>
      </c>
    </row>
    <row r="47" spans="3:16" ht="21" customHeight="1" x14ac:dyDescent="0.15"/>
    <row r="48" spans="3:16" ht="21"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7">
    <mergeCell ref="D40:E40"/>
    <mergeCell ref="D42:F42"/>
    <mergeCell ref="B25:N25"/>
    <mergeCell ref="F28:G28"/>
    <mergeCell ref="D31:E31"/>
    <mergeCell ref="D34:E34"/>
    <mergeCell ref="D37:E37"/>
    <mergeCell ref="F16:G16"/>
    <mergeCell ref="G17:N17"/>
    <mergeCell ref="G18:N18"/>
    <mergeCell ref="B22:N22"/>
    <mergeCell ref="B24:N24"/>
    <mergeCell ref="B2:D2"/>
    <mergeCell ref="F10:N10"/>
    <mergeCell ref="G11:N11"/>
    <mergeCell ref="G12:N12"/>
    <mergeCell ref="G13:L13"/>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5"/>
  <sheetViews>
    <sheetView showGridLines="0" view="pageBreakPreview" topLeftCell="A25" zoomScale="115" zoomScaleSheetLayoutView="115" workbookViewId="0">
      <selection activeCell="Q30" sqref="Q30"/>
    </sheetView>
  </sheetViews>
  <sheetFormatPr defaultRowHeight="13.5" x14ac:dyDescent="0.15"/>
  <cols>
    <col min="1" max="1" width="13" customWidth="1"/>
    <col min="2" max="2" width="5.125" customWidth="1"/>
    <col min="3" max="3" width="8.75" customWidth="1"/>
    <col min="4" max="4" width="11.375" customWidth="1"/>
    <col min="5" max="5" width="12" customWidth="1"/>
    <col min="7" max="7" width="7.25" customWidth="1"/>
    <col min="11" max="11" width="4.75" customWidth="1"/>
  </cols>
  <sheetData>
    <row r="1" spans="1:19" ht="28.5" customHeight="1" x14ac:dyDescent="0.15">
      <c r="A1" s="38" t="s">
        <v>147</v>
      </c>
      <c r="B1" s="37"/>
      <c r="C1" s="37"/>
      <c r="D1" s="37"/>
      <c r="E1" s="37"/>
      <c r="F1" s="37"/>
      <c r="G1" s="37"/>
      <c r="H1" s="37"/>
      <c r="I1" s="37"/>
      <c r="J1" s="37"/>
      <c r="K1" s="37"/>
      <c r="L1" s="37"/>
      <c r="M1" s="37"/>
      <c r="N1" s="37"/>
      <c r="O1" s="37"/>
      <c r="P1" s="37"/>
      <c r="Q1" s="37"/>
      <c r="R1" s="37"/>
      <c r="S1" s="37"/>
    </row>
    <row r="2" spans="1:19" ht="39" customHeight="1" x14ac:dyDescent="0.15">
      <c r="A2" s="569" t="s">
        <v>355</v>
      </c>
      <c r="B2" s="569"/>
      <c r="C2" s="569"/>
      <c r="D2" s="569"/>
      <c r="E2" s="569"/>
      <c r="F2" s="569"/>
      <c r="G2" s="569"/>
      <c r="H2" s="569"/>
      <c r="I2" s="569"/>
      <c r="J2" s="569"/>
      <c r="K2" s="569"/>
      <c r="L2" s="37"/>
      <c r="M2" s="37"/>
      <c r="N2" s="37"/>
      <c r="O2" s="37"/>
      <c r="P2" s="37"/>
      <c r="Q2" s="37"/>
      <c r="R2" s="37"/>
      <c r="S2" s="37"/>
    </row>
    <row r="3" spans="1:19" ht="37.5" customHeight="1" x14ac:dyDescent="0.15">
      <c r="A3" s="9"/>
      <c r="B3" s="584"/>
      <c r="C3" s="564"/>
      <c r="D3" s="564"/>
      <c r="E3" s="564"/>
      <c r="F3" s="564"/>
      <c r="G3" s="564"/>
      <c r="H3" s="564"/>
      <c r="I3" s="564"/>
      <c r="J3" s="564"/>
      <c r="K3" s="9"/>
      <c r="L3" s="9"/>
      <c r="M3" s="9"/>
      <c r="N3" s="9"/>
      <c r="O3" s="37"/>
      <c r="P3" s="37"/>
      <c r="Q3" s="37"/>
      <c r="R3" s="37"/>
      <c r="S3" s="37"/>
    </row>
    <row r="4" spans="1:19" ht="26.25" customHeight="1" x14ac:dyDescent="0.15">
      <c r="A4" s="9"/>
      <c r="B4" s="564"/>
      <c r="C4" s="564"/>
      <c r="D4" s="564"/>
      <c r="E4" s="564"/>
      <c r="F4" s="564"/>
      <c r="G4" s="564"/>
      <c r="H4" s="564"/>
      <c r="I4" s="564"/>
      <c r="J4" s="564"/>
      <c r="K4" s="9"/>
      <c r="L4" s="9"/>
      <c r="M4" s="9"/>
      <c r="N4" s="9"/>
      <c r="O4" s="37"/>
      <c r="P4" s="37"/>
      <c r="Q4" s="37"/>
      <c r="R4" s="37"/>
      <c r="S4" s="37"/>
    </row>
    <row r="5" spans="1:19" ht="17.25" customHeight="1" x14ac:dyDescent="0.15">
      <c r="A5" s="9"/>
      <c r="B5" s="564"/>
      <c r="C5" s="564"/>
      <c r="D5" s="564"/>
      <c r="E5" s="564"/>
      <c r="F5" s="564"/>
      <c r="G5" s="564"/>
      <c r="H5" s="564"/>
      <c r="I5" s="564"/>
      <c r="J5" s="564"/>
      <c r="K5" s="9"/>
      <c r="L5" s="9"/>
      <c r="M5" s="9"/>
      <c r="N5" s="9"/>
      <c r="O5" s="37"/>
      <c r="P5" s="37"/>
      <c r="Q5" s="37"/>
      <c r="R5" s="37"/>
      <c r="S5" s="37"/>
    </row>
    <row r="6" spans="1:19" ht="39" customHeight="1" x14ac:dyDescent="0.15">
      <c r="A6" s="9"/>
      <c r="B6" s="564"/>
      <c r="C6" s="564"/>
      <c r="D6" s="564"/>
      <c r="E6" s="564"/>
      <c r="F6" s="564"/>
      <c r="G6" s="564"/>
      <c r="H6" s="564"/>
      <c r="I6" s="564"/>
      <c r="J6" s="564"/>
      <c r="K6" s="9"/>
      <c r="L6" s="9"/>
      <c r="M6" s="9"/>
      <c r="N6" s="9"/>
      <c r="O6" s="37"/>
      <c r="P6" s="37"/>
      <c r="Q6" s="37"/>
      <c r="R6" s="37"/>
      <c r="S6" s="37"/>
    </row>
    <row r="7" spans="1:19" ht="44.25" customHeight="1" x14ac:dyDescent="0.15">
      <c r="A7" s="9"/>
      <c r="B7" s="40"/>
      <c r="C7" s="570"/>
      <c r="D7" s="570"/>
      <c r="E7" s="570"/>
      <c r="F7" s="570"/>
      <c r="G7" s="570"/>
      <c r="H7" s="570"/>
      <c r="I7" s="570"/>
      <c r="J7" s="25"/>
      <c r="K7" s="9"/>
      <c r="L7" s="9"/>
      <c r="M7" s="9"/>
      <c r="N7" s="9"/>
      <c r="O7" s="37"/>
      <c r="P7" s="37"/>
      <c r="Q7" s="37"/>
      <c r="R7" s="37"/>
      <c r="S7" s="37"/>
    </row>
    <row r="8" spans="1:19" ht="26.25" customHeight="1" x14ac:dyDescent="0.15">
      <c r="A8" s="9"/>
      <c r="B8" s="571" t="s">
        <v>11</v>
      </c>
      <c r="C8" s="571"/>
      <c r="D8" s="41" t="s">
        <v>72</v>
      </c>
      <c r="E8" s="41" t="s">
        <v>85</v>
      </c>
      <c r="F8" s="571" t="s">
        <v>78</v>
      </c>
      <c r="G8" s="571"/>
      <c r="H8" s="571" t="s">
        <v>96</v>
      </c>
      <c r="I8" s="571"/>
      <c r="J8" s="9"/>
      <c r="K8" s="9"/>
      <c r="L8" s="9"/>
      <c r="M8" s="9"/>
      <c r="N8" s="9"/>
      <c r="O8" s="37"/>
      <c r="P8" s="37"/>
      <c r="Q8" s="37"/>
      <c r="R8" s="37"/>
      <c r="S8" s="37"/>
    </row>
    <row r="9" spans="1:19" ht="26.25" customHeight="1" x14ac:dyDescent="0.15">
      <c r="A9" s="9"/>
      <c r="B9" s="572"/>
      <c r="C9" s="573"/>
      <c r="D9" s="46"/>
      <c r="E9" s="46"/>
      <c r="F9" s="574"/>
      <c r="G9" s="575"/>
      <c r="H9" s="572"/>
      <c r="I9" s="573"/>
      <c r="J9" s="9"/>
      <c r="K9" s="9"/>
      <c r="L9" s="9"/>
      <c r="M9" s="9"/>
      <c r="N9" s="9"/>
      <c r="O9" s="37"/>
      <c r="P9" s="37"/>
      <c r="Q9" s="37"/>
      <c r="R9" s="37"/>
      <c r="S9" s="37"/>
    </row>
    <row r="10" spans="1:19" ht="26.25" customHeight="1" x14ac:dyDescent="0.15">
      <c r="A10" s="9"/>
      <c r="B10" s="572"/>
      <c r="C10" s="573"/>
      <c r="D10" s="46"/>
      <c r="E10" s="46"/>
      <c r="F10" s="574"/>
      <c r="G10" s="575"/>
      <c r="H10" s="572"/>
      <c r="I10" s="573"/>
      <c r="J10" s="9"/>
      <c r="K10" s="9"/>
      <c r="L10" s="9"/>
      <c r="M10" s="9"/>
      <c r="N10" s="9"/>
      <c r="O10" s="37"/>
      <c r="P10" s="37"/>
      <c r="Q10" s="37"/>
      <c r="R10" s="37"/>
      <c r="S10" s="37"/>
    </row>
    <row r="11" spans="1:19" ht="22.5" customHeight="1" x14ac:dyDescent="0.15">
      <c r="A11" s="9"/>
      <c r="B11" s="9"/>
      <c r="C11" s="9"/>
      <c r="D11" s="9"/>
      <c r="E11" s="9"/>
      <c r="F11" s="9"/>
      <c r="G11" s="9"/>
      <c r="H11" s="9"/>
      <c r="I11" s="9"/>
      <c r="J11" s="9"/>
      <c r="K11" s="9"/>
      <c r="L11" s="9"/>
      <c r="M11" s="9"/>
      <c r="N11" s="9"/>
      <c r="O11" s="37"/>
      <c r="P11" s="37"/>
      <c r="Q11" s="37"/>
      <c r="R11" s="37"/>
      <c r="S11" s="37"/>
    </row>
    <row r="12" spans="1:19" ht="33" customHeight="1" x14ac:dyDescent="0.15">
      <c r="A12" s="9"/>
      <c r="B12" s="39"/>
      <c r="C12" s="9"/>
      <c r="D12" s="9"/>
      <c r="E12" s="9"/>
      <c r="F12" s="9"/>
      <c r="G12" s="9"/>
      <c r="H12" s="9"/>
      <c r="I12" s="9"/>
      <c r="J12" s="9"/>
      <c r="K12" s="9"/>
      <c r="L12" s="9"/>
      <c r="M12" s="9"/>
      <c r="N12" s="9"/>
      <c r="O12" s="37"/>
      <c r="P12" s="37"/>
      <c r="Q12" s="37"/>
      <c r="R12" s="37"/>
      <c r="S12" s="37"/>
    </row>
    <row r="13" spans="1:19" ht="20.25" customHeight="1" x14ac:dyDescent="0.15">
      <c r="A13" s="9"/>
      <c r="B13" s="576"/>
      <c r="C13" s="576"/>
      <c r="D13" s="576"/>
      <c r="E13" s="576"/>
      <c r="F13" s="576"/>
      <c r="G13" s="576"/>
      <c r="H13" s="576"/>
      <c r="I13" s="576"/>
      <c r="J13" s="9"/>
      <c r="K13" s="9"/>
      <c r="L13" s="9"/>
      <c r="M13" s="9"/>
      <c r="N13" s="9"/>
      <c r="O13" s="37"/>
      <c r="P13" s="37"/>
      <c r="Q13" s="37"/>
      <c r="R13" s="37"/>
      <c r="S13" s="37"/>
    </row>
    <row r="14" spans="1:19" x14ac:dyDescent="0.15">
      <c r="A14" s="9"/>
      <c r="B14" s="9"/>
      <c r="C14" s="9"/>
      <c r="D14" s="9"/>
      <c r="E14" s="9"/>
      <c r="F14" s="9"/>
      <c r="G14" s="9"/>
      <c r="H14" s="9"/>
      <c r="I14" s="9"/>
      <c r="J14" s="9"/>
      <c r="K14" s="9"/>
      <c r="L14" s="9"/>
      <c r="M14" s="9"/>
      <c r="N14" s="9"/>
      <c r="O14" s="37"/>
      <c r="P14" s="37"/>
      <c r="Q14" s="37"/>
      <c r="R14" s="37"/>
      <c r="S14" s="37"/>
    </row>
    <row r="15" spans="1:19" ht="81.75" customHeight="1" x14ac:dyDescent="0.15">
      <c r="A15" s="9"/>
      <c r="B15" s="42"/>
      <c r="C15" s="570"/>
      <c r="D15" s="570"/>
      <c r="E15" s="570"/>
      <c r="F15" s="570"/>
      <c r="G15" s="570"/>
      <c r="H15" s="570"/>
      <c r="I15" s="570"/>
      <c r="J15" s="9"/>
      <c r="K15" s="9"/>
      <c r="L15" s="9"/>
      <c r="M15" s="9"/>
      <c r="N15" s="9"/>
      <c r="O15" s="37"/>
      <c r="P15" s="37"/>
      <c r="Q15" s="37"/>
      <c r="R15" s="37"/>
      <c r="S15" s="37"/>
    </row>
    <row r="16" spans="1:19" ht="33" customHeight="1" x14ac:dyDescent="0.15">
      <c r="A16" s="9"/>
      <c r="B16" s="571" t="s">
        <v>266</v>
      </c>
      <c r="C16" s="571"/>
      <c r="D16" s="41" t="s">
        <v>318</v>
      </c>
      <c r="E16" s="41" t="s">
        <v>85</v>
      </c>
      <c r="F16" s="571" t="s">
        <v>200</v>
      </c>
      <c r="G16" s="571"/>
      <c r="H16" s="571" t="s">
        <v>175</v>
      </c>
      <c r="I16" s="571"/>
      <c r="J16" s="9"/>
      <c r="K16" s="9"/>
      <c r="L16" s="9"/>
      <c r="M16" s="9"/>
      <c r="N16" s="9"/>
      <c r="O16" s="37"/>
      <c r="P16" s="37"/>
      <c r="Q16" s="37"/>
      <c r="R16" s="37"/>
      <c r="S16" s="37"/>
    </row>
    <row r="17" spans="1:19" ht="33" customHeight="1" x14ac:dyDescent="0.15">
      <c r="A17" s="9"/>
      <c r="B17" s="572"/>
      <c r="C17" s="573"/>
      <c r="D17" s="46"/>
      <c r="E17" s="46"/>
      <c r="F17" s="574"/>
      <c r="G17" s="575"/>
      <c r="H17" s="572"/>
      <c r="I17" s="573"/>
      <c r="J17" s="9"/>
      <c r="K17" s="9"/>
      <c r="L17" s="9"/>
      <c r="M17" s="9"/>
      <c r="N17" s="9"/>
      <c r="O17" s="37"/>
      <c r="P17" s="37"/>
      <c r="Q17" s="37"/>
      <c r="R17" s="37"/>
      <c r="S17" s="37"/>
    </row>
    <row r="18" spans="1:19" ht="33" customHeight="1" x14ac:dyDescent="0.15">
      <c r="A18" s="9"/>
      <c r="B18" s="572"/>
      <c r="C18" s="573"/>
      <c r="D18" s="46"/>
      <c r="E18" s="46"/>
      <c r="F18" s="574"/>
      <c r="G18" s="575"/>
      <c r="H18" s="572"/>
      <c r="I18" s="573"/>
      <c r="J18" s="9"/>
      <c r="K18" s="9"/>
      <c r="L18" s="9"/>
      <c r="M18" s="9"/>
      <c r="N18" s="9"/>
      <c r="O18" s="37"/>
      <c r="P18" s="37"/>
      <c r="Q18" s="37"/>
      <c r="R18" s="37"/>
      <c r="S18" s="37"/>
    </row>
    <row r="19" spans="1:19" x14ac:dyDescent="0.15">
      <c r="A19" s="9"/>
      <c r="B19" s="577"/>
      <c r="C19" s="577"/>
      <c r="D19" s="577"/>
      <c r="E19" s="577"/>
      <c r="F19" s="577"/>
      <c r="G19" s="577"/>
      <c r="H19" s="577"/>
      <c r="I19" s="577"/>
      <c r="J19" s="9"/>
      <c r="K19" s="9"/>
      <c r="L19" s="9"/>
      <c r="M19" s="9"/>
      <c r="N19" s="9"/>
      <c r="O19" s="37"/>
      <c r="P19" s="37"/>
      <c r="Q19" s="37"/>
      <c r="R19" s="37"/>
      <c r="S19" s="37"/>
    </row>
    <row r="20" spans="1:19" x14ac:dyDescent="0.15">
      <c r="A20" s="9"/>
      <c r="B20" s="25"/>
      <c r="C20" s="25"/>
      <c r="D20" s="25"/>
      <c r="E20" s="25"/>
      <c r="F20" s="25"/>
      <c r="G20" s="25"/>
      <c r="H20" s="25"/>
      <c r="I20" s="25"/>
      <c r="J20" s="9"/>
      <c r="K20" s="9"/>
      <c r="L20" s="9"/>
      <c r="M20" s="9"/>
      <c r="N20" s="9"/>
      <c r="O20" s="37"/>
      <c r="P20" s="37"/>
      <c r="Q20" s="37"/>
      <c r="R20" s="37"/>
      <c r="S20" s="37"/>
    </row>
    <row r="21" spans="1:19" s="36" customFormat="1" ht="54" customHeight="1" x14ac:dyDescent="0.15">
      <c r="A21" s="39"/>
      <c r="B21" s="570"/>
      <c r="C21" s="578"/>
      <c r="D21" s="578"/>
      <c r="E21" s="578"/>
      <c r="F21" s="578"/>
      <c r="G21" s="578"/>
      <c r="H21" s="578"/>
      <c r="I21" s="578"/>
      <c r="J21" s="39"/>
      <c r="K21" s="39"/>
      <c r="L21" s="39"/>
      <c r="M21" s="39"/>
      <c r="N21" s="39"/>
      <c r="O21" s="48"/>
      <c r="P21" s="48"/>
      <c r="Q21" s="48"/>
      <c r="R21" s="48"/>
      <c r="S21" s="48"/>
    </row>
    <row r="22" spans="1:19" ht="47.25" customHeight="1" x14ac:dyDescent="0.15">
      <c r="A22" s="9"/>
      <c r="B22" s="44"/>
      <c r="C22" s="570"/>
      <c r="D22" s="570"/>
      <c r="E22" s="570"/>
      <c r="F22" s="570"/>
      <c r="G22" s="570"/>
      <c r="H22" s="570"/>
      <c r="I22" s="570"/>
      <c r="J22" s="9"/>
      <c r="K22" s="9"/>
      <c r="L22" s="9"/>
      <c r="M22" s="9"/>
      <c r="N22" s="9"/>
      <c r="O22" s="37"/>
      <c r="P22" s="37"/>
      <c r="Q22" s="37"/>
      <c r="R22" s="37"/>
      <c r="S22" s="37"/>
    </row>
    <row r="23" spans="1:19" ht="28.5" customHeight="1" x14ac:dyDescent="0.15">
      <c r="A23" s="9"/>
      <c r="B23" s="44"/>
      <c r="C23" s="570"/>
      <c r="D23" s="570"/>
      <c r="E23" s="570"/>
      <c r="F23" s="570"/>
      <c r="G23" s="570"/>
      <c r="H23" s="570"/>
      <c r="I23" s="570"/>
      <c r="J23" s="9"/>
      <c r="K23" s="9"/>
      <c r="L23" s="9"/>
      <c r="M23" s="9"/>
      <c r="N23" s="9"/>
      <c r="O23" s="37"/>
      <c r="P23" s="37"/>
      <c r="Q23" s="37"/>
      <c r="R23" s="37"/>
      <c r="S23" s="37"/>
    </row>
    <row r="24" spans="1:19" ht="63" customHeight="1" x14ac:dyDescent="0.15">
      <c r="A24" s="9"/>
      <c r="B24" s="44"/>
      <c r="C24" s="570"/>
      <c r="D24" s="570"/>
      <c r="E24" s="570"/>
      <c r="F24" s="570"/>
      <c r="G24" s="570"/>
      <c r="H24" s="570"/>
      <c r="I24" s="570"/>
      <c r="J24" s="9"/>
      <c r="K24" s="9"/>
      <c r="L24" s="9"/>
      <c r="M24" s="9"/>
      <c r="N24" s="9"/>
      <c r="O24" s="37"/>
      <c r="P24" s="37"/>
      <c r="Q24" s="37"/>
      <c r="R24" s="37"/>
      <c r="S24" s="37"/>
    </row>
    <row r="25" spans="1:19" ht="70.5" customHeight="1" x14ac:dyDescent="0.15">
      <c r="A25" s="9"/>
      <c r="B25" s="44"/>
      <c r="C25" s="570"/>
      <c r="D25" s="570"/>
      <c r="E25" s="570"/>
      <c r="F25" s="570"/>
      <c r="G25" s="570"/>
      <c r="H25" s="570"/>
      <c r="I25" s="570"/>
      <c r="J25" s="9"/>
      <c r="K25" s="9"/>
      <c r="L25" s="9"/>
      <c r="M25" s="9"/>
      <c r="N25" s="9"/>
      <c r="O25" s="37"/>
      <c r="P25" s="37"/>
      <c r="Q25" s="37"/>
      <c r="R25" s="37"/>
      <c r="S25" s="37"/>
    </row>
    <row r="26" spans="1:19" ht="58.5" customHeight="1" x14ac:dyDescent="0.15">
      <c r="A26" s="9"/>
      <c r="B26" s="44"/>
      <c r="C26" s="570"/>
      <c r="D26" s="570"/>
      <c r="E26" s="570"/>
      <c r="F26" s="570"/>
      <c r="G26" s="570"/>
      <c r="H26" s="570"/>
      <c r="I26" s="570"/>
      <c r="J26" s="9"/>
      <c r="K26" s="9"/>
      <c r="L26" s="9"/>
      <c r="M26" s="9"/>
      <c r="N26" s="9"/>
      <c r="O26" s="37"/>
      <c r="P26" s="37"/>
      <c r="Q26" s="37"/>
      <c r="R26" s="37"/>
      <c r="S26" s="37"/>
    </row>
    <row r="27" spans="1:19" ht="61.5" customHeight="1" x14ac:dyDescent="0.15">
      <c r="A27" s="9"/>
      <c r="B27" s="44"/>
      <c r="C27" s="570"/>
      <c r="D27" s="570"/>
      <c r="E27" s="570"/>
      <c r="F27" s="570"/>
      <c r="G27" s="570"/>
      <c r="H27" s="570"/>
      <c r="I27" s="570"/>
      <c r="J27" s="9"/>
      <c r="K27" s="9"/>
      <c r="L27" s="9"/>
      <c r="M27" s="9"/>
      <c r="N27" s="9"/>
      <c r="O27" s="37"/>
      <c r="P27" s="37"/>
      <c r="Q27" s="37"/>
      <c r="R27" s="37"/>
      <c r="S27" s="37"/>
    </row>
    <row r="28" spans="1:19" ht="59.25" customHeight="1" x14ac:dyDescent="0.15">
      <c r="A28" s="9"/>
      <c r="B28" s="44"/>
      <c r="C28" s="570"/>
      <c r="D28" s="570"/>
      <c r="E28" s="570"/>
      <c r="F28" s="570"/>
      <c r="G28" s="570"/>
      <c r="H28" s="570"/>
      <c r="I28" s="570"/>
      <c r="J28" s="9"/>
      <c r="K28" s="9"/>
      <c r="L28" s="9"/>
      <c r="M28" s="9"/>
      <c r="N28" s="9"/>
      <c r="O28" s="37"/>
      <c r="P28" s="37"/>
      <c r="Q28" s="37"/>
      <c r="R28" s="37"/>
      <c r="S28" s="37"/>
    </row>
    <row r="29" spans="1:19" ht="152.25" customHeight="1" x14ac:dyDescent="0.15">
      <c r="A29" s="9"/>
      <c r="B29" s="43"/>
      <c r="C29" s="44"/>
      <c r="D29" s="570"/>
      <c r="E29" s="570"/>
      <c r="F29" s="570"/>
      <c r="G29" s="570"/>
      <c r="H29" s="570"/>
      <c r="I29" s="570"/>
      <c r="J29" s="9"/>
      <c r="K29" s="9"/>
      <c r="L29" s="9"/>
      <c r="M29" s="9"/>
      <c r="N29" s="9"/>
      <c r="O29" s="37"/>
      <c r="P29" s="37"/>
      <c r="Q29" s="37"/>
      <c r="R29" s="37"/>
      <c r="S29" s="37"/>
    </row>
    <row r="30" spans="1:19" s="37" customFormat="1" ht="21" customHeight="1" x14ac:dyDescent="0.15">
      <c r="A30" s="9"/>
      <c r="B30" s="9"/>
      <c r="C30" s="9"/>
      <c r="D30" s="9"/>
      <c r="E30" s="9"/>
      <c r="F30" s="9"/>
      <c r="G30" s="579" t="str">
        <f>'１ 事業申請書１－１－②'!H2</f>
        <v>令和　　　年　　月　　日</v>
      </c>
      <c r="H30" s="579"/>
      <c r="I30" s="579"/>
      <c r="J30" s="9"/>
      <c r="K30" s="9"/>
      <c r="L30" s="9"/>
      <c r="M30" s="9"/>
      <c r="N30" s="9"/>
    </row>
    <row r="31" spans="1:19" s="37" customFormat="1" ht="21" customHeight="1" x14ac:dyDescent="0.15">
      <c r="A31" s="9"/>
      <c r="B31" s="9"/>
      <c r="C31" s="9"/>
      <c r="D31" s="9"/>
      <c r="E31" s="9"/>
      <c r="F31" s="9"/>
      <c r="G31" s="27"/>
      <c r="H31" s="27"/>
      <c r="I31" s="27"/>
      <c r="J31" s="9"/>
      <c r="K31" s="9"/>
      <c r="L31" s="9"/>
      <c r="M31" s="9"/>
      <c r="N31" s="9"/>
    </row>
    <row r="32" spans="1:19" s="37" customFormat="1" x14ac:dyDescent="0.15">
      <c r="A32" s="9"/>
      <c r="B32" s="9"/>
      <c r="C32" s="9"/>
      <c r="D32" s="9"/>
      <c r="E32" s="9"/>
      <c r="F32" s="9"/>
      <c r="G32" s="9"/>
      <c r="H32" s="9"/>
      <c r="I32" s="9"/>
      <c r="J32" s="9"/>
      <c r="K32" s="9"/>
      <c r="L32" s="9"/>
      <c r="M32" s="9"/>
      <c r="N32" s="9"/>
    </row>
    <row r="33" spans="1:30" s="37" customFormat="1" x14ac:dyDescent="0.15">
      <c r="A33" s="9"/>
      <c r="B33" s="9" t="s">
        <v>69</v>
      </c>
      <c r="C33" s="9"/>
      <c r="D33" s="9"/>
      <c r="E33" s="9"/>
      <c r="F33" s="9"/>
      <c r="G33" s="9"/>
      <c r="H33" s="9"/>
      <c r="I33" s="9"/>
      <c r="J33" s="9"/>
      <c r="K33" s="9"/>
      <c r="L33" s="9"/>
      <c r="M33" s="9"/>
      <c r="N33" s="9"/>
    </row>
    <row r="34" spans="1:30" s="37" customFormat="1" x14ac:dyDescent="0.15">
      <c r="A34" s="9"/>
      <c r="B34" s="9"/>
      <c r="C34" s="9"/>
      <c r="D34" s="9"/>
      <c r="E34" s="9"/>
      <c r="F34" s="9"/>
      <c r="G34" s="9"/>
      <c r="H34" s="9"/>
      <c r="I34" s="9"/>
      <c r="J34" s="9"/>
      <c r="K34" s="9"/>
      <c r="L34" s="9"/>
      <c r="M34" s="9"/>
      <c r="N34" s="9"/>
    </row>
    <row r="35" spans="1:30" s="37" customFormat="1" x14ac:dyDescent="0.15">
      <c r="A35" s="9"/>
      <c r="B35" s="9"/>
      <c r="C35" s="9"/>
      <c r="D35" s="9"/>
      <c r="E35" s="9"/>
      <c r="F35" s="9"/>
      <c r="G35" s="9"/>
      <c r="H35" s="9"/>
      <c r="I35" s="9"/>
      <c r="J35" s="9"/>
      <c r="K35" s="9"/>
      <c r="L35" s="9"/>
      <c r="M35" s="9"/>
      <c r="N35" s="9"/>
    </row>
    <row r="36" spans="1:30" s="37" customFormat="1" ht="22.5" customHeight="1" x14ac:dyDescent="0.15">
      <c r="A36" s="9"/>
      <c r="B36" s="9"/>
      <c r="C36" s="9"/>
      <c r="D36" s="580" t="s">
        <v>63</v>
      </c>
      <c r="E36" s="580"/>
      <c r="F36" s="581">
        <f>'５ 事業計画書・実績報告（共通様式）１－３－②、２３－２－②'!E12</f>
        <v>0</v>
      </c>
      <c r="G36" s="581"/>
      <c r="H36" s="581"/>
      <c r="I36" s="581"/>
      <c r="J36" s="581"/>
      <c r="K36" s="9"/>
      <c r="L36" s="9"/>
      <c r="N36" s="23" t="s">
        <v>239</v>
      </c>
      <c r="O36" s="22"/>
      <c r="Q36" s="9"/>
      <c r="R36" s="22"/>
      <c r="S36" s="22"/>
      <c r="X36" s="580"/>
      <c r="Y36" s="580"/>
      <c r="Z36" s="582"/>
      <c r="AA36" s="582"/>
      <c r="AB36" s="582"/>
      <c r="AC36" s="582"/>
      <c r="AD36" s="582"/>
    </row>
    <row r="37" spans="1:30" s="37" customFormat="1" ht="22.5" customHeight="1" x14ac:dyDescent="0.15">
      <c r="A37" s="9"/>
      <c r="B37" s="9"/>
      <c r="C37" s="9"/>
      <c r="D37" s="16"/>
      <c r="E37" s="16"/>
      <c r="F37" s="47"/>
      <c r="G37" s="47"/>
      <c r="H37" s="47"/>
      <c r="I37" s="47"/>
      <c r="J37" s="47"/>
      <c r="K37" s="9"/>
      <c r="L37" s="9"/>
      <c r="M37" s="9"/>
      <c r="N37" s="9"/>
      <c r="X37" s="16"/>
      <c r="Y37" s="16"/>
      <c r="Z37" s="49"/>
      <c r="AA37" s="49"/>
      <c r="AB37" s="49"/>
      <c r="AC37" s="49"/>
      <c r="AD37" s="49"/>
    </row>
    <row r="38" spans="1:30" s="37" customFormat="1" ht="22.5" customHeight="1" x14ac:dyDescent="0.15">
      <c r="A38" s="9"/>
      <c r="B38" s="9"/>
      <c r="C38" s="9"/>
      <c r="D38" s="580" t="s">
        <v>65</v>
      </c>
      <c r="E38" s="580"/>
      <c r="F38" s="583">
        <f>'５ 事業計画書・実績報告（共通様式）１－３－②、２３－２－②'!E9</f>
        <v>0</v>
      </c>
      <c r="G38" s="583"/>
      <c r="H38" s="583"/>
      <c r="I38" s="583"/>
      <c r="J38" s="583"/>
      <c r="K38" s="9"/>
      <c r="L38" s="9"/>
      <c r="M38" s="9"/>
      <c r="N38" s="9"/>
      <c r="X38" s="580"/>
      <c r="Y38" s="580"/>
      <c r="Z38" s="582"/>
      <c r="AA38" s="582"/>
      <c r="AB38" s="582"/>
      <c r="AC38" s="582"/>
      <c r="AD38" s="582"/>
    </row>
    <row r="39" spans="1:30" s="37" customFormat="1" ht="22.5" customHeight="1" x14ac:dyDescent="0.15">
      <c r="A39" s="9"/>
      <c r="B39" s="9"/>
      <c r="C39" s="9"/>
      <c r="D39" s="9"/>
      <c r="E39" s="9"/>
      <c r="F39" s="47"/>
      <c r="G39" s="47"/>
      <c r="H39" s="47"/>
      <c r="I39" s="47"/>
      <c r="J39" s="47"/>
      <c r="K39" s="9"/>
      <c r="L39" s="9"/>
      <c r="M39" s="9"/>
      <c r="N39" s="9"/>
      <c r="X39" s="9"/>
      <c r="Y39" s="9"/>
      <c r="Z39" s="49"/>
      <c r="AA39" s="49"/>
      <c r="AB39" s="49"/>
      <c r="AC39" s="49"/>
      <c r="AD39" s="49"/>
    </row>
    <row r="40" spans="1:30" s="37" customFormat="1" ht="22.5" customHeight="1" x14ac:dyDescent="0.15">
      <c r="A40" s="9"/>
      <c r="B40" s="9"/>
      <c r="C40" s="9"/>
      <c r="D40" s="580" t="s">
        <v>66</v>
      </c>
      <c r="E40" s="580"/>
      <c r="F40" s="583">
        <f>'５ 事業計画書・実績報告（共通様式）１－３－②、２３－２－②'!E10</f>
        <v>0</v>
      </c>
      <c r="G40" s="583"/>
      <c r="H40" s="583"/>
      <c r="I40" s="583"/>
      <c r="J40" s="583"/>
      <c r="K40" s="9"/>
      <c r="L40" s="9"/>
      <c r="M40" s="9"/>
      <c r="N40" s="9"/>
      <c r="X40" s="580"/>
      <c r="Y40" s="580"/>
      <c r="Z40" s="582"/>
      <c r="AA40" s="582"/>
      <c r="AB40" s="582"/>
      <c r="AC40" s="582"/>
      <c r="AD40" s="582"/>
    </row>
    <row r="41" spans="1:30" x14ac:dyDescent="0.15">
      <c r="A41" s="9"/>
      <c r="B41" s="9"/>
      <c r="C41" s="9"/>
      <c r="D41" s="9"/>
      <c r="E41" s="9"/>
      <c r="F41" s="9"/>
      <c r="G41" s="9"/>
      <c r="H41" s="9"/>
      <c r="I41" s="9"/>
      <c r="J41" s="9"/>
      <c r="K41" s="9"/>
      <c r="L41" s="9"/>
      <c r="M41" s="9"/>
      <c r="N41" s="9"/>
      <c r="O41" s="37"/>
      <c r="P41" s="37"/>
      <c r="Q41" s="37"/>
      <c r="R41" s="37"/>
      <c r="S41" s="37"/>
    </row>
    <row r="42" spans="1:30" x14ac:dyDescent="0.15">
      <c r="A42" s="9"/>
      <c r="B42" s="9"/>
      <c r="C42" s="9"/>
      <c r="D42" s="9"/>
      <c r="E42" s="9"/>
      <c r="F42" s="9"/>
      <c r="G42" s="9"/>
      <c r="H42" s="9"/>
      <c r="I42" s="9"/>
      <c r="J42" s="9"/>
      <c r="K42" s="9"/>
      <c r="L42" s="9"/>
      <c r="M42" s="9"/>
      <c r="N42" s="9"/>
      <c r="O42" s="37"/>
      <c r="P42" s="37"/>
      <c r="Q42" s="37"/>
      <c r="R42" s="37"/>
      <c r="S42" s="37"/>
    </row>
    <row r="43" spans="1:30" x14ac:dyDescent="0.15">
      <c r="A43" s="9"/>
      <c r="B43" s="9"/>
      <c r="C43" s="9"/>
      <c r="D43" s="9"/>
      <c r="E43" s="9"/>
      <c r="F43" s="9"/>
      <c r="G43" s="9"/>
      <c r="H43" s="9"/>
      <c r="I43" s="9"/>
      <c r="J43" s="9"/>
      <c r="K43" s="9"/>
      <c r="L43" s="9"/>
      <c r="M43" s="9"/>
      <c r="N43" s="9"/>
      <c r="O43" s="37"/>
      <c r="P43" s="37"/>
      <c r="Q43" s="37"/>
      <c r="R43" s="37"/>
      <c r="S43" s="37"/>
    </row>
    <row r="44" spans="1:30" x14ac:dyDescent="0.15">
      <c r="A44" s="9"/>
      <c r="B44" s="9"/>
      <c r="C44" s="9"/>
      <c r="D44" s="9"/>
      <c r="E44" s="9"/>
      <c r="F44" s="9"/>
      <c r="G44" s="9"/>
      <c r="H44" s="9"/>
      <c r="I44" s="9"/>
      <c r="J44" s="9"/>
      <c r="K44" s="9"/>
      <c r="L44" s="9"/>
      <c r="M44" s="9"/>
      <c r="N44" s="9"/>
      <c r="O44" s="37"/>
      <c r="P44" s="37"/>
      <c r="Q44" s="37"/>
      <c r="R44" s="37"/>
      <c r="S44" s="37"/>
    </row>
    <row r="45" spans="1:30" x14ac:dyDescent="0.15">
      <c r="A45" s="9"/>
      <c r="B45" s="9"/>
      <c r="C45" s="9"/>
      <c r="D45" s="9"/>
      <c r="E45" s="9"/>
      <c r="F45" s="9"/>
      <c r="G45" s="9"/>
      <c r="H45" s="9"/>
      <c r="I45" s="9"/>
      <c r="J45" s="9"/>
      <c r="K45" s="9"/>
      <c r="L45" s="9"/>
      <c r="M45" s="9"/>
      <c r="N45" s="9"/>
      <c r="O45" s="37"/>
      <c r="P45" s="37"/>
      <c r="Q45" s="37"/>
      <c r="R45" s="37"/>
      <c r="S45" s="37"/>
    </row>
    <row r="46" spans="1:30" x14ac:dyDescent="0.15">
      <c r="A46" s="9"/>
      <c r="B46" s="9"/>
      <c r="C46" s="9"/>
      <c r="D46" s="9"/>
      <c r="E46" s="9"/>
      <c r="F46" s="9"/>
      <c r="G46" s="9"/>
      <c r="H46" s="9"/>
      <c r="I46" s="9"/>
      <c r="J46" s="9"/>
      <c r="K46" s="9"/>
      <c r="L46" s="9"/>
      <c r="M46" s="9"/>
      <c r="N46" s="9"/>
      <c r="O46" s="37"/>
      <c r="P46" s="37"/>
      <c r="Q46" s="37"/>
      <c r="R46" s="37"/>
      <c r="S46" s="37"/>
    </row>
    <row r="47" spans="1:30" x14ac:dyDescent="0.15">
      <c r="A47" s="9"/>
      <c r="B47" s="9"/>
      <c r="C47" s="9"/>
      <c r="D47" s="9"/>
      <c r="E47" s="9"/>
      <c r="F47" s="9"/>
      <c r="G47" s="9"/>
      <c r="H47" s="9"/>
      <c r="I47" s="9"/>
      <c r="J47" s="9"/>
      <c r="K47" s="9"/>
      <c r="L47" s="9"/>
      <c r="M47" s="9"/>
      <c r="N47" s="9"/>
      <c r="O47" s="37"/>
      <c r="P47" s="37"/>
      <c r="Q47" s="37"/>
      <c r="R47" s="37"/>
      <c r="S47" s="37"/>
    </row>
    <row r="48" spans="1:30" x14ac:dyDescent="0.15">
      <c r="A48" s="9"/>
      <c r="B48" s="9"/>
      <c r="C48" s="9"/>
      <c r="D48" s="9"/>
      <c r="E48" s="9"/>
      <c r="F48" s="9"/>
      <c r="G48" s="9"/>
      <c r="H48" s="9"/>
      <c r="I48" s="9"/>
      <c r="J48" s="9"/>
      <c r="K48" s="9"/>
      <c r="L48" s="9"/>
      <c r="M48" s="9"/>
      <c r="N48" s="9"/>
      <c r="O48" s="37"/>
      <c r="P48" s="37"/>
      <c r="Q48" s="37"/>
      <c r="R48" s="37"/>
      <c r="S48" s="37"/>
    </row>
    <row r="49" spans="1:19" x14ac:dyDescent="0.15">
      <c r="A49" s="9"/>
      <c r="B49" s="9"/>
      <c r="C49" s="9"/>
      <c r="D49" s="9"/>
      <c r="E49" s="9"/>
      <c r="F49" s="9"/>
      <c r="G49" s="9"/>
      <c r="H49" s="9"/>
      <c r="I49" s="9"/>
      <c r="J49" s="9"/>
      <c r="K49" s="9"/>
      <c r="L49" s="9"/>
      <c r="M49" s="9"/>
      <c r="N49" s="9"/>
      <c r="O49" s="37"/>
      <c r="P49" s="37"/>
      <c r="Q49" s="37"/>
      <c r="R49" s="37"/>
      <c r="S49" s="37"/>
    </row>
    <row r="50" spans="1:19" x14ac:dyDescent="0.15">
      <c r="A50" s="9"/>
      <c r="B50" s="9"/>
      <c r="C50" s="9"/>
      <c r="D50" s="9"/>
      <c r="E50" s="9"/>
      <c r="F50" s="9"/>
      <c r="G50" s="9"/>
      <c r="H50" s="9"/>
      <c r="I50" s="9"/>
      <c r="J50" s="9"/>
      <c r="K50" s="9"/>
      <c r="L50" s="9"/>
      <c r="M50" s="9"/>
      <c r="N50" s="9"/>
      <c r="O50" s="37"/>
      <c r="P50" s="37"/>
      <c r="Q50" s="37"/>
      <c r="R50" s="37"/>
      <c r="S50" s="37"/>
    </row>
    <row r="51" spans="1:19" x14ac:dyDescent="0.15">
      <c r="A51" s="9"/>
      <c r="B51" s="9"/>
      <c r="C51" s="9"/>
      <c r="D51" s="9"/>
      <c r="E51" s="9"/>
      <c r="F51" s="9"/>
      <c r="G51" s="9"/>
      <c r="H51" s="9"/>
      <c r="I51" s="9"/>
      <c r="J51" s="9"/>
      <c r="K51" s="9"/>
      <c r="L51" s="9"/>
      <c r="M51" s="9"/>
      <c r="N51" s="9"/>
      <c r="O51" s="37"/>
      <c r="P51" s="37"/>
      <c r="Q51" s="37"/>
      <c r="R51" s="37"/>
      <c r="S51" s="37"/>
    </row>
    <row r="52" spans="1:19" x14ac:dyDescent="0.15">
      <c r="A52" s="9"/>
      <c r="B52" s="9"/>
      <c r="C52" s="9"/>
      <c r="D52" s="9"/>
      <c r="E52" s="9"/>
      <c r="F52" s="9"/>
      <c r="G52" s="9"/>
      <c r="H52" s="9"/>
      <c r="I52" s="9"/>
      <c r="J52" s="9"/>
      <c r="K52" s="9"/>
      <c r="L52" s="9"/>
      <c r="M52" s="9"/>
      <c r="N52" s="9"/>
      <c r="O52" s="37"/>
      <c r="P52" s="37"/>
      <c r="Q52" s="37"/>
      <c r="R52" s="37"/>
      <c r="S52" s="37"/>
    </row>
    <row r="53" spans="1:19" x14ac:dyDescent="0.15">
      <c r="A53" s="9"/>
      <c r="B53" s="9"/>
      <c r="C53" s="9"/>
      <c r="D53" s="9"/>
      <c r="E53" s="9"/>
      <c r="F53" s="9"/>
      <c r="G53" s="9"/>
      <c r="H53" s="9"/>
      <c r="I53" s="9"/>
      <c r="J53" s="9"/>
      <c r="K53" s="9"/>
      <c r="L53" s="9"/>
      <c r="M53" s="9"/>
      <c r="N53" s="9"/>
      <c r="O53" s="37"/>
      <c r="P53" s="37"/>
      <c r="Q53" s="37"/>
      <c r="R53" s="37"/>
      <c r="S53" s="37"/>
    </row>
    <row r="54" spans="1:19" x14ac:dyDescent="0.15">
      <c r="A54" s="9"/>
      <c r="B54" s="9"/>
      <c r="C54" s="9"/>
      <c r="D54" s="9"/>
      <c r="E54" s="9"/>
      <c r="F54" s="9"/>
      <c r="G54" s="9"/>
      <c r="H54" s="9"/>
      <c r="I54" s="9"/>
      <c r="J54" s="9"/>
      <c r="K54" s="9"/>
      <c r="L54" s="9"/>
      <c r="M54" s="9"/>
      <c r="N54" s="9"/>
      <c r="O54" s="37"/>
      <c r="P54" s="37"/>
      <c r="Q54" s="37"/>
      <c r="R54" s="37"/>
      <c r="S54" s="37"/>
    </row>
    <row r="55" spans="1:19" x14ac:dyDescent="0.15">
      <c r="A55" s="9"/>
      <c r="B55" s="9"/>
      <c r="C55" s="9"/>
      <c r="D55" s="9"/>
      <c r="E55" s="9"/>
      <c r="F55" s="9"/>
      <c r="G55" s="9"/>
      <c r="H55" s="9"/>
      <c r="I55" s="9"/>
      <c r="J55" s="9"/>
      <c r="K55" s="9"/>
      <c r="L55" s="9"/>
      <c r="M55" s="9"/>
      <c r="N55" s="9"/>
      <c r="O55" s="37"/>
      <c r="P55" s="37"/>
      <c r="Q55" s="37"/>
      <c r="R55" s="37"/>
      <c r="S55" s="37"/>
    </row>
    <row r="56" spans="1:19" x14ac:dyDescent="0.15">
      <c r="A56" s="9"/>
      <c r="B56" s="9"/>
      <c r="C56" s="9"/>
      <c r="D56" s="9"/>
      <c r="E56" s="9"/>
      <c r="F56" s="9"/>
      <c r="G56" s="9"/>
      <c r="H56" s="9"/>
      <c r="I56" s="9"/>
      <c r="J56" s="9"/>
      <c r="K56" s="9"/>
      <c r="L56" s="9"/>
      <c r="M56" s="9"/>
      <c r="N56" s="9"/>
      <c r="O56" s="37"/>
      <c r="P56" s="37"/>
      <c r="Q56" s="37"/>
      <c r="R56" s="37"/>
      <c r="S56" s="37"/>
    </row>
    <row r="57" spans="1:19" x14ac:dyDescent="0.15">
      <c r="A57" s="9"/>
      <c r="B57" s="9"/>
      <c r="C57" s="9"/>
      <c r="D57" s="9"/>
      <c r="E57" s="9"/>
      <c r="F57" s="9"/>
      <c r="G57" s="9"/>
      <c r="H57" s="9"/>
      <c r="I57" s="9"/>
      <c r="J57" s="9"/>
      <c r="K57" s="9"/>
      <c r="L57" s="9"/>
      <c r="M57" s="9"/>
      <c r="N57" s="9"/>
      <c r="O57" s="37"/>
      <c r="P57" s="37"/>
      <c r="Q57" s="37"/>
      <c r="R57" s="37"/>
      <c r="S57" s="37"/>
    </row>
    <row r="58" spans="1:19" x14ac:dyDescent="0.15">
      <c r="A58" s="9"/>
      <c r="B58" s="9"/>
      <c r="C58" s="9"/>
      <c r="D58" s="9"/>
      <c r="E58" s="9"/>
      <c r="F58" s="9"/>
      <c r="G58" s="9"/>
      <c r="H58" s="9"/>
      <c r="I58" s="9"/>
      <c r="J58" s="9"/>
      <c r="K58" s="9"/>
      <c r="L58" s="9"/>
      <c r="M58" s="9"/>
      <c r="N58" s="9"/>
      <c r="O58" s="37"/>
      <c r="P58" s="37"/>
      <c r="Q58" s="37"/>
      <c r="R58" s="37"/>
      <c r="S58" s="37"/>
    </row>
    <row r="59" spans="1:19" x14ac:dyDescent="0.15">
      <c r="A59" s="9"/>
      <c r="B59" s="9"/>
      <c r="C59" s="9"/>
      <c r="D59" s="9"/>
      <c r="E59" s="9"/>
      <c r="F59" s="9"/>
      <c r="G59" s="9"/>
      <c r="H59" s="9"/>
      <c r="I59" s="9"/>
      <c r="J59" s="9"/>
      <c r="K59" s="9"/>
      <c r="L59" s="9"/>
      <c r="M59" s="9"/>
      <c r="N59" s="9"/>
      <c r="O59" s="37"/>
      <c r="P59" s="37"/>
      <c r="Q59" s="37"/>
      <c r="R59" s="37"/>
      <c r="S59" s="37"/>
    </row>
    <row r="60" spans="1:19" x14ac:dyDescent="0.15">
      <c r="A60" s="9"/>
      <c r="B60" s="9"/>
      <c r="C60" s="9"/>
      <c r="D60" s="9"/>
      <c r="E60" s="9"/>
      <c r="F60" s="9"/>
      <c r="G60" s="9"/>
      <c r="H60" s="9"/>
      <c r="I60" s="9"/>
      <c r="J60" s="9"/>
      <c r="K60" s="9"/>
      <c r="L60" s="9"/>
      <c r="M60" s="9"/>
      <c r="N60" s="9"/>
      <c r="O60" s="37"/>
      <c r="P60" s="37"/>
      <c r="Q60" s="37"/>
      <c r="R60" s="37"/>
      <c r="S60" s="37"/>
    </row>
    <row r="61" spans="1:19" x14ac:dyDescent="0.15">
      <c r="A61" s="9"/>
      <c r="B61" s="9"/>
      <c r="C61" s="9"/>
      <c r="D61" s="9"/>
      <c r="E61" s="9"/>
      <c r="F61" s="9"/>
      <c r="G61" s="9"/>
      <c r="H61" s="9"/>
      <c r="I61" s="9"/>
      <c r="J61" s="9"/>
      <c r="K61" s="9"/>
      <c r="L61" s="9"/>
      <c r="M61" s="9"/>
      <c r="N61" s="9"/>
      <c r="O61" s="37"/>
      <c r="P61" s="37"/>
      <c r="Q61" s="37"/>
      <c r="R61" s="37"/>
      <c r="S61" s="37"/>
    </row>
    <row r="62" spans="1:19" x14ac:dyDescent="0.15">
      <c r="A62" s="9"/>
      <c r="B62" s="9"/>
      <c r="C62" s="9"/>
      <c r="D62" s="9"/>
      <c r="E62" s="9"/>
      <c r="F62" s="9"/>
      <c r="G62" s="9"/>
      <c r="H62" s="9"/>
      <c r="I62" s="9"/>
      <c r="J62" s="9"/>
      <c r="K62" s="9"/>
      <c r="L62" s="9"/>
      <c r="M62" s="9"/>
      <c r="N62" s="9"/>
      <c r="O62" s="37"/>
      <c r="P62" s="37"/>
      <c r="Q62" s="37"/>
      <c r="R62" s="37"/>
      <c r="S62" s="37"/>
    </row>
    <row r="63" spans="1:19" x14ac:dyDescent="0.15">
      <c r="A63" s="9"/>
      <c r="B63" s="9"/>
      <c r="C63" s="9"/>
      <c r="D63" s="9"/>
      <c r="E63" s="9"/>
      <c r="F63" s="9"/>
      <c r="G63" s="9"/>
      <c r="H63" s="9"/>
      <c r="I63" s="9"/>
      <c r="J63" s="9"/>
      <c r="K63" s="9"/>
      <c r="L63" s="9"/>
      <c r="M63" s="9"/>
      <c r="N63" s="9"/>
      <c r="O63" s="37"/>
      <c r="P63" s="37"/>
      <c r="Q63" s="37"/>
      <c r="R63" s="37"/>
      <c r="S63" s="37"/>
    </row>
    <row r="64" spans="1:19" x14ac:dyDescent="0.15">
      <c r="A64" s="9"/>
      <c r="B64" s="9"/>
      <c r="C64" s="9"/>
      <c r="D64" s="9"/>
      <c r="E64" s="9"/>
      <c r="F64" s="9"/>
      <c r="G64" s="9"/>
      <c r="H64" s="9"/>
      <c r="I64" s="9"/>
      <c r="J64" s="9"/>
      <c r="K64" s="9"/>
      <c r="L64" s="9"/>
      <c r="M64" s="9"/>
      <c r="N64" s="9"/>
      <c r="O64" s="37"/>
      <c r="P64" s="37"/>
      <c r="Q64" s="37"/>
      <c r="R64" s="37"/>
      <c r="S64" s="37"/>
    </row>
    <row r="65" spans="1:19" x14ac:dyDescent="0.15">
      <c r="A65" s="9"/>
      <c r="B65" s="9"/>
      <c r="C65" s="9"/>
      <c r="D65" s="9"/>
      <c r="E65" s="9"/>
      <c r="F65" s="9"/>
      <c r="G65" s="9"/>
      <c r="H65" s="9"/>
      <c r="I65" s="9"/>
      <c r="J65" s="9"/>
      <c r="K65" s="9"/>
      <c r="L65" s="9"/>
      <c r="M65" s="9"/>
      <c r="N65" s="9"/>
      <c r="O65" s="37"/>
      <c r="P65" s="37"/>
      <c r="Q65" s="37"/>
      <c r="R65" s="37"/>
      <c r="S65" s="37"/>
    </row>
    <row r="66" spans="1:19" x14ac:dyDescent="0.15">
      <c r="A66" s="9"/>
      <c r="B66" s="9"/>
      <c r="C66" s="9"/>
      <c r="D66" s="9"/>
      <c r="E66" s="9"/>
      <c r="F66" s="9"/>
      <c r="G66" s="9"/>
      <c r="H66" s="9"/>
      <c r="I66" s="9"/>
      <c r="J66" s="9"/>
      <c r="K66" s="9"/>
      <c r="L66" s="9"/>
      <c r="M66" s="9"/>
      <c r="N66" s="9"/>
      <c r="O66" s="37"/>
      <c r="P66" s="37"/>
      <c r="Q66" s="37"/>
      <c r="R66" s="37"/>
      <c r="S66" s="37"/>
    </row>
    <row r="67" spans="1:19" x14ac:dyDescent="0.15">
      <c r="A67" s="9"/>
      <c r="B67" s="9"/>
      <c r="C67" s="9"/>
      <c r="D67" s="9"/>
      <c r="E67" s="9"/>
      <c r="F67" s="9"/>
      <c r="G67" s="9"/>
      <c r="H67" s="9"/>
      <c r="I67" s="9"/>
      <c r="J67" s="9"/>
      <c r="K67" s="9"/>
      <c r="L67" s="9"/>
      <c r="M67" s="9"/>
      <c r="N67" s="9"/>
      <c r="O67" s="37"/>
      <c r="P67" s="37"/>
      <c r="Q67" s="37"/>
      <c r="R67" s="37"/>
      <c r="S67" s="37"/>
    </row>
    <row r="68" spans="1:19" x14ac:dyDescent="0.15">
      <c r="A68" s="9"/>
      <c r="B68" s="9"/>
      <c r="C68" s="9"/>
      <c r="D68" s="9"/>
      <c r="E68" s="9"/>
      <c r="F68" s="9"/>
      <c r="G68" s="9"/>
      <c r="H68" s="9"/>
      <c r="I68" s="9"/>
      <c r="J68" s="9"/>
      <c r="K68" s="9"/>
      <c r="L68" s="9"/>
      <c r="M68" s="9"/>
      <c r="N68" s="9"/>
      <c r="O68" s="37"/>
      <c r="P68" s="37"/>
      <c r="Q68" s="37"/>
      <c r="R68" s="37"/>
      <c r="S68" s="37"/>
    </row>
    <row r="69" spans="1:19" x14ac:dyDescent="0.15">
      <c r="A69" s="9"/>
      <c r="B69" s="9"/>
      <c r="C69" s="9"/>
      <c r="D69" s="9"/>
      <c r="E69" s="9"/>
      <c r="F69" s="9"/>
      <c r="G69" s="9"/>
      <c r="H69" s="9"/>
      <c r="I69" s="9"/>
      <c r="J69" s="9"/>
      <c r="K69" s="9"/>
      <c r="L69" s="9"/>
      <c r="M69" s="9"/>
      <c r="N69" s="9"/>
      <c r="O69" s="37"/>
      <c r="P69" s="37"/>
      <c r="Q69" s="37"/>
      <c r="R69" s="37"/>
      <c r="S69" s="37"/>
    </row>
    <row r="70" spans="1:19" x14ac:dyDescent="0.15">
      <c r="A70" s="9"/>
      <c r="B70" s="9"/>
      <c r="C70" s="9"/>
      <c r="D70" s="9"/>
      <c r="E70" s="9"/>
      <c r="F70" s="9"/>
      <c r="G70" s="9"/>
      <c r="H70" s="9"/>
      <c r="I70" s="9"/>
      <c r="J70" s="9"/>
      <c r="K70" s="9"/>
      <c r="L70" s="9"/>
      <c r="M70" s="9"/>
      <c r="N70" s="9"/>
      <c r="O70" s="37"/>
      <c r="P70" s="37"/>
      <c r="Q70" s="37"/>
      <c r="R70" s="37"/>
      <c r="S70" s="37"/>
    </row>
    <row r="71" spans="1:19" x14ac:dyDescent="0.15">
      <c r="A71" s="9"/>
      <c r="B71" s="9"/>
      <c r="C71" s="9"/>
      <c r="D71" s="9"/>
      <c r="E71" s="9"/>
      <c r="F71" s="9"/>
      <c r="G71" s="9"/>
      <c r="H71" s="9"/>
      <c r="I71" s="9"/>
      <c r="J71" s="9"/>
      <c r="K71" s="9"/>
      <c r="L71" s="9"/>
      <c r="M71" s="9"/>
      <c r="N71" s="9"/>
      <c r="O71" s="37"/>
      <c r="P71" s="37"/>
      <c r="Q71" s="37"/>
      <c r="R71" s="37"/>
      <c r="S71" s="37"/>
    </row>
    <row r="72" spans="1:19" x14ac:dyDescent="0.15">
      <c r="A72" s="9"/>
      <c r="B72" s="9"/>
      <c r="C72" s="9"/>
      <c r="D72" s="9"/>
      <c r="E72" s="9"/>
      <c r="F72" s="9"/>
      <c r="G72" s="9"/>
      <c r="H72" s="9"/>
      <c r="I72" s="9"/>
      <c r="J72" s="9"/>
      <c r="K72" s="9"/>
      <c r="L72" s="9"/>
      <c r="M72" s="9"/>
      <c r="N72" s="9"/>
      <c r="O72" s="37"/>
      <c r="P72" s="37"/>
      <c r="Q72" s="37"/>
      <c r="R72" s="37"/>
      <c r="S72" s="37"/>
    </row>
    <row r="73" spans="1:19" x14ac:dyDescent="0.15">
      <c r="A73" s="9"/>
      <c r="B73" s="9"/>
      <c r="C73" s="9"/>
      <c r="D73" s="9"/>
      <c r="E73" s="9"/>
      <c r="F73" s="9"/>
      <c r="G73" s="9"/>
      <c r="H73" s="9"/>
      <c r="I73" s="9"/>
      <c r="J73" s="9"/>
      <c r="K73" s="9"/>
      <c r="L73" s="9"/>
      <c r="M73" s="9"/>
      <c r="N73" s="9"/>
      <c r="O73" s="37"/>
      <c r="P73" s="37"/>
      <c r="Q73" s="37"/>
      <c r="R73" s="37"/>
      <c r="S73" s="37"/>
    </row>
    <row r="74" spans="1:19" x14ac:dyDescent="0.15">
      <c r="A74" s="9"/>
      <c r="B74" s="9"/>
      <c r="C74" s="9"/>
      <c r="D74" s="9"/>
      <c r="E74" s="9"/>
      <c r="F74" s="9"/>
      <c r="G74" s="9"/>
      <c r="H74" s="9"/>
      <c r="I74" s="9"/>
      <c r="J74" s="9"/>
      <c r="K74" s="9"/>
      <c r="L74" s="9"/>
      <c r="M74" s="9"/>
      <c r="N74" s="9"/>
      <c r="O74" s="37"/>
      <c r="P74" s="37"/>
      <c r="Q74" s="37"/>
      <c r="R74" s="37"/>
      <c r="S74" s="37"/>
    </row>
    <row r="75" spans="1:19" x14ac:dyDescent="0.15">
      <c r="A75" s="9"/>
      <c r="B75" s="9"/>
      <c r="C75" s="9"/>
      <c r="D75" s="9"/>
      <c r="E75" s="9"/>
      <c r="F75" s="9"/>
      <c r="G75" s="9"/>
      <c r="H75" s="9"/>
      <c r="I75" s="9"/>
      <c r="J75" s="9"/>
      <c r="K75" s="9"/>
      <c r="L75" s="9"/>
      <c r="M75" s="9"/>
      <c r="N75" s="9"/>
      <c r="O75" s="37"/>
      <c r="P75" s="37"/>
      <c r="Q75" s="37"/>
      <c r="R75" s="37"/>
      <c r="S75" s="37"/>
    </row>
    <row r="76" spans="1:19" x14ac:dyDescent="0.15">
      <c r="A76" s="9"/>
      <c r="B76" s="9"/>
      <c r="C76" s="9"/>
      <c r="D76" s="9"/>
      <c r="E76" s="9"/>
      <c r="F76" s="9"/>
      <c r="G76" s="9"/>
      <c r="H76" s="9"/>
      <c r="I76" s="9"/>
      <c r="J76" s="9"/>
      <c r="K76" s="9"/>
      <c r="L76" s="9"/>
      <c r="M76" s="9"/>
      <c r="N76" s="9"/>
      <c r="O76" s="37"/>
      <c r="P76" s="37"/>
      <c r="Q76" s="37"/>
      <c r="R76" s="37"/>
      <c r="S76" s="37"/>
    </row>
    <row r="77" spans="1:19" x14ac:dyDescent="0.15">
      <c r="A77" s="9"/>
      <c r="B77" s="9"/>
      <c r="C77" s="9"/>
      <c r="D77" s="9"/>
      <c r="E77" s="9"/>
      <c r="F77" s="9"/>
      <c r="G77" s="9"/>
      <c r="H77" s="9"/>
      <c r="I77" s="9"/>
      <c r="J77" s="9"/>
      <c r="K77" s="9"/>
      <c r="L77" s="9"/>
      <c r="M77" s="9"/>
      <c r="N77" s="9"/>
      <c r="O77" s="37"/>
      <c r="P77" s="37"/>
      <c r="Q77" s="37"/>
      <c r="R77" s="37"/>
      <c r="S77" s="37"/>
    </row>
    <row r="78" spans="1:19" x14ac:dyDescent="0.15">
      <c r="A78" s="9"/>
      <c r="B78" s="9"/>
      <c r="C78" s="9"/>
      <c r="D78" s="9"/>
      <c r="E78" s="9"/>
      <c r="F78" s="9"/>
      <c r="G78" s="9"/>
      <c r="H78" s="9"/>
      <c r="I78" s="9"/>
      <c r="J78" s="9"/>
      <c r="K78" s="9"/>
      <c r="L78" s="9"/>
      <c r="M78" s="9"/>
      <c r="N78" s="9"/>
      <c r="O78" s="37"/>
      <c r="P78" s="37"/>
      <c r="Q78" s="37"/>
      <c r="R78" s="37"/>
      <c r="S78" s="37"/>
    </row>
    <row r="79" spans="1:19" x14ac:dyDescent="0.15">
      <c r="A79" s="9"/>
      <c r="B79" s="9"/>
      <c r="C79" s="9"/>
      <c r="D79" s="9"/>
      <c r="E79" s="9"/>
      <c r="F79" s="9"/>
      <c r="G79" s="9"/>
      <c r="H79" s="9"/>
      <c r="I79" s="9"/>
      <c r="J79" s="9"/>
      <c r="K79" s="9"/>
      <c r="L79" s="9"/>
      <c r="M79" s="9"/>
      <c r="N79" s="9"/>
      <c r="O79" s="37"/>
      <c r="P79" s="37"/>
      <c r="Q79" s="37"/>
      <c r="R79" s="37"/>
      <c r="S79" s="37"/>
    </row>
    <row r="80" spans="1:19" x14ac:dyDescent="0.15">
      <c r="A80" s="9"/>
      <c r="B80" s="9"/>
      <c r="C80" s="9"/>
      <c r="D80" s="9"/>
      <c r="E80" s="9"/>
      <c r="F80" s="9"/>
      <c r="G80" s="9"/>
      <c r="H80" s="9"/>
      <c r="I80" s="9"/>
      <c r="J80" s="9"/>
      <c r="K80" s="9"/>
      <c r="L80" s="9"/>
      <c r="M80" s="9"/>
      <c r="N80" s="9"/>
      <c r="O80" s="37"/>
      <c r="P80" s="37"/>
      <c r="Q80" s="37"/>
      <c r="R80" s="37"/>
      <c r="S80" s="37"/>
    </row>
    <row r="81" spans="1:19" x14ac:dyDescent="0.15">
      <c r="A81" s="9"/>
      <c r="B81" s="9"/>
      <c r="C81" s="9"/>
      <c r="D81" s="9"/>
      <c r="E81" s="9"/>
      <c r="F81" s="9"/>
      <c r="G81" s="9"/>
      <c r="H81" s="9"/>
      <c r="I81" s="9"/>
      <c r="J81" s="9"/>
      <c r="K81" s="9"/>
      <c r="L81" s="9"/>
      <c r="M81" s="9"/>
      <c r="N81" s="9"/>
      <c r="O81" s="37"/>
      <c r="P81" s="37"/>
      <c r="Q81" s="37"/>
      <c r="R81" s="37"/>
      <c r="S81" s="37"/>
    </row>
    <row r="82" spans="1:19" x14ac:dyDescent="0.15">
      <c r="A82" s="9"/>
      <c r="B82" s="9"/>
      <c r="C82" s="9"/>
      <c r="D82" s="9"/>
      <c r="E82" s="9"/>
      <c r="F82" s="9"/>
      <c r="G82" s="9"/>
      <c r="H82" s="9"/>
      <c r="I82" s="9"/>
      <c r="J82" s="9"/>
      <c r="K82" s="9"/>
      <c r="L82" s="9"/>
      <c r="M82" s="9"/>
      <c r="N82" s="9"/>
      <c r="O82" s="37"/>
      <c r="P82" s="37"/>
      <c r="Q82" s="37"/>
      <c r="R82" s="37"/>
      <c r="S82" s="37"/>
    </row>
    <row r="83" spans="1:19" x14ac:dyDescent="0.15">
      <c r="A83" s="9"/>
      <c r="B83" s="9"/>
      <c r="C83" s="9"/>
      <c r="D83" s="9"/>
      <c r="E83" s="9"/>
      <c r="F83" s="9"/>
      <c r="G83" s="9"/>
      <c r="H83" s="9"/>
      <c r="I83" s="9"/>
      <c r="J83" s="9"/>
      <c r="K83" s="9"/>
      <c r="L83" s="9"/>
      <c r="M83" s="9"/>
      <c r="N83" s="9"/>
      <c r="O83" s="37"/>
      <c r="P83" s="37"/>
      <c r="Q83" s="37"/>
      <c r="R83" s="37"/>
      <c r="S83" s="37"/>
    </row>
    <row r="84" spans="1:19" x14ac:dyDescent="0.15">
      <c r="A84" s="9"/>
      <c r="B84" s="9"/>
      <c r="C84" s="9"/>
      <c r="D84" s="9"/>
      <c r="E84" s="9"/>
      <c r="F84" s="9"/>
      <c r="G84" s="9"/>
      <c r="H84" s="9"/>
      <c r="I84" s="9"/>
      <c r="J84" s="9"/>
      <c r="K84" s="9"/>
      <c r="L84" s="9"/>
      <c r="M84" s="9"/>
      <c r="N84" s="9"/>
      <c r="O84" s="37"/>
      <c r="P84" s="37"/>
      <c r="Q84" s="37"/>
      <c r="R84" s="37"/>
      <c r="S84" s="37"/>
    </row>
    <row r="85" spans="1:19" x14ac:dyDescent="0.15">
      <c r="A85" s="9"/>
      <c r="B85" s="9"/>
      <c r="C85" s="9"/>
      <c r="D85" s="9"/>
      <c r="E85" s="9"/>
      <c r="F85" s="9"/>
      <c r="G85" s="9"/>
      <c r="H85" s="9"/>
      <c r="I85" s="9"/>
      <c r="J85" s="9"/>
      <c r="K85" s="9"/>
      <c r="L85" s="9"/>
      <c r="M85" s="9"/>
      <c r="N85" s="9"/>
      <c r="O85" s="37"/>
      <c r="P85" s="37"/>
      <c r="Q85" s="37"/>
      <c r="R85" s="37"/>
      <c r="S85" s="37"/>
    </row>
    <row r="86" spans="1:19" x14ac:dyDescent="0.15">
      <c r="A86" s="9"/>
      <c r="B86" s="9"/>
      <c r="C86" s="9"/>
      <c r="D86" s="9"/>
      <c r="E86" s="9"/>
      <c r="F86" s="9"/>
      <c r="G86" s="9"/>
      <c r="H86" s="9"/>
      <c r="I86" s="9"/>
      <c r="J86" s="9"/>
      <c r="K86" s="9"/>
      <c r="L86" s="9"/>
      <c r="M86" s="9"/>
      <c r="N86" s="9"/>
      <c r="O86" s="37"/>
      <c r="P86" s="37"/>
      <c r="Q86" s="37"/>
      <c r="R86" s="37"/>
      <c r="S86" s="37"/>
    </row>
    <row r="87" spans="1:19" x14ac:dyDescent="0.15">
      <c r="A87" s="9"/>
      <c r="B87" s="9"/>
      <c r="C87" s="9"/>
      <c r="D87" s="9"/>
      <c r="E87" s="9"/>
      <c r="F87" s="9"/>
      <c r="G87" s="9"/>
      <c r="H87" s="9"/>
      <c r="I87" s="9"/>
      <c r="J87" s="9"/>
      <c r="K87" s="9"/>
      <c r="L87" s="9"/>
      <c r="M87" s="9"/>
      <c r="N87" s="9"/>
      <c r="O87" s="37"/>
      <c r="P87" s="37"/>
      <c r="Q87" s="37"/>
      <c r="R87" s="37"/>
      <c r="S87" s="37"/>
    </row>
    <row r="88" spans="1:19" x14ac:dyDescent="0.15">
      <c r="A88" s="9"/>
      <c r="B88" s="9"/>
      <c r="C88" s="9"/>
      <c r="D88" s="9"/>
      <c r="E88" s="9"/>
      <c r="F88" s="9"/>
      <c r="G88" s="9"/>
      <c r="H88" s="9"/>
      <c r="I88" s="9"/>
      <c r="J88" s="9"/>
      <c r="K88" s="9"/>
      <c r="L88" s="9"/>
      <c r="M88" s="9"/>
      <c r="N88" s="9"/>
      <c r="O88" s="37"/>
      <c r="P88" s="37"/>
      <c r="Q88" s="37"/>
      <c r="R88" s="37"/>
      <c r="S88" s="37"/>
    </row>
    <row r="89" spans="1:19" x14ac:dyDescent="0.15">
      <c r="A89" s="9"/>
      <c r="B89" s="9"/>
      <c r="C89" s="9"/>
      <c r="D89" s="9"/>
      <c r="E89" s="9"/>
      <c r="F89" s="9"/>
      <c r="G89" s="9"/>
      <c r="H89" s="9"/>
      <c r="I89" s="9"/>
      <c r="J89" s="9"/>
      <c r="K89" s="9"/>
      <c r="L89" s="9"/>
      <c r="M89" s="9"/>
      <c r="N89" s="9"/>
      <c r="O89" s="37"/>
      <c r="P89" s="37"/>
      <c r="Q89" s="37"/>
      <c r="R89" s="37"/>
      <c r="S89" s="37"/>
    </row>
    <row r="90" spans="1:19" x14ac:dyDescent="0.15">
      <c r="A90" s="9"/>
      <c r="B90" s="9"/>
      <c r="C90" s="9"/>
      <c r="D90" s="9"/>
      <c r="E90" s="9"/>
      <c r="F90" s="9"/>
      <c r="G90" s="9"/>
      <c r="H90" s="9"/>
      <c r="I90" s="9"/>
      <c r="J90" s="9"/>
      <c r="K90" s="9"/>
      <c r="L90" s="9"/>
      <c r="M90" s="9"/>
      <c r="N90" s="9"/>
      <c r="O90" s="37"/>
      <c r="P90" s="37"/>
      <c r="Q90" s="37"/>
      <c r="R90" s="37"/>
      <c r="S90" s="37"/>
    </row>
    <row r="91" spans="1:19" x14ac:dyDescent="0.15">
      <c r="A91" s="9"/>
      <c r="B91" s="9"/>
      <c r="C91" s="9"/>
      <c r="D91" s="9"/>
      <c r="E91" s="9"/>
      <c r="F91" s="9"/>
      <c r="G91" s="9"/>
      <c r="H91" s="9"/>
      <c r="I91" s="9"/>
      <c r="J91" s="9"/>
      <c r="K91" s="9"/>
      <c r="L91" s="9"/>
      <c r="M91" s="9"/>
      <c r="N91" s="9"/>
      <c r="O91" s="37"/>
      <c r="P91" s="37"/>
      <c r="Q91" s="37"/>
      <c r="R91" s="37"/>
      <c r="S91" s="37"/>
    </row>
    <row r="92" spans="1:19" x14ac:dyDescent="0.15">
      <c r="A92" s="9"/>
      <c r="B92" s="9"/>
      <c r="C92" s="9"/>
      <c r="D92" s="9"/>
      <c r="E92" s="9"/>
      <c r="F92" s="9"/>
      <c r="G92" s="9"/>
      <c r="H92" s="9"/>
      <c r="I92" s="9"/>
      <c r="J92" s="9"/>
      <c r="K92" s="9"/>
      <c r="L92" s="9"/>
      <c r="M92" s="9"/>
      <c r="N92" s="9"/>
      <c r="O92" s="37"/>
      <c r="P92" s="37"/>
      <c r="Q92" s="37"/>
      <c r="R92" s="37"/>
      <c r="S92" s="37"/>
    </row>
    <row r="93" spans="1:19" x14ac:dyDescent="0.15">
      <c r="A93" s="9"/>
      <c r="B93" s="9"/>
      <c r="C93" s="9"/>
      <c r="D93" s="9"/>
      <c r="E93" s="9"/>
      <c r="F93" s="9"/>
      <c r="G93" s="9"/>
      <c r="H93" s="9"/>
      <c r="I93" s="9"/>
      <c r="J93" s="9"/>
      <c r="K93" s="9"/>
      <c r="L93" s="9"/>
      <c r="M93" s="9"/>
      <c r="N93" s="9"/>
      <c r="O93" s="37"/>
      <c r="P93" s="37"/>
      <c r="Q93" s="37"/>
      <c r="R93" s="37"/>
      <c r="S93" s="37"/>
    </row>
    <row r="94" spans="1:19" x14ac:dyDescent="0.15">
      <c r="A94" s="9"/>
      <c r="B94" s="9"/>
      <c r="C94" s="9"/>
      <c r="D94" s="9"/>
      <c r="E94" s="9"/>
      <c r="F94" s="9"/>
      <c r="G94" s="9"/>
      <c r="H94" s="9"/>
      <c r="I94" s="9"/>
      <c r="J94" s="9"/>
      <c r="K94" s="9"/>
      <c r="L94" s="9"/>
      <c r="M94" s="9"/>
      <c r="N94" s="9"/>
      <c r="O94" s="37"/>
      <c r="P94" s="37"/>
      <c r="Q94" s="37"/>
      <c r="R94" s="37"/>
      <c r="S94" s="37"/>
    </row>
    <row r="95" spans="1:19" x14ac:dyDescent="0.15">
      <c r="A95" s="9"/>
      <c r="B95" s="9"/>
      <c r="C95" s="9"/>
      <c r="D95" s="9"/>
      <c r="E95" s="9"/>
      <c r="F95" s="9"/>
      <c r="G95" s="9"/>
      <c r="H95" s="9"/>
      <c r="I95" s="9"/>
      <c r="J95" s="9"/>
      <c r="K95" s="9"/>
      <c r="L95" s="9"/>
      <c r="M95" s="9"/>
      <c r="N95" s="9"/>
      <c r="O95" s="37"/>
      <c r="P95" s="37"/>
      <c r="Q95" s="37"/>
      <c r="R95" s="37"/>
      <c r="S95" s="37"/>
    </row>
    <row r="96" spans="1:19" x14ac:dyDescent="0.15">
      <c r="A96" s="9"/>
      <c r="B96" s="9"/>
      <c r="C96" s="9"/>
      <c r="D96" s="9"/>
      <c r="E96" s="9"/>
      <c r="F96" s="9"/>
      <c r="G96" s="9"/>
      <c r="H96" s="9"/>
      <c r="I96" s="9"/>
      <c r="J96" s="9"/>
      <c r="K96" s="9"/>
      <c r="L96" s="9"/>
      <c r="M96" s="9"/>
      <c r="N96" s="9"/>
      <c r="O96" s="37"/>
      <c r="P96" s="37"/>
      <c r="Q96" s="37"/>
      <c r="R96" s="37"/>
      <c r="S96" s="37"/>
    </row>
    <row r="97" spans="1:19" x14ac:dyDescent="0.15">
      <c r="A97" s="9"/>
      <c r="B97" s="9"/>
      <c r="C97" s="9"/>
      <c r="D97" s="9"/>
      <c r="E97" s="9"/>
      <c r="F97" s="9"/>
      <c r="G97" s="9"/>
      <c r="H97" s="9"/>
      <c r="I97" s="9"/>
      <c r="J97" s="9"/>
      <c r="K97" s="9"/>
      <c r="L97" s="9"/>
      <c r="M97" s="9"/>
      <c r="N97" s="9"/>
      <c r="O97" s="37"/>
      <c r="P97" s="37"/>
      <c r="Q97" s="37"/>
      <c r="R97" s="37"/>
      <c r="S97" s="37"/>
    </row>
    <row r="98" spans="1:19" x14ac:dyDescent="0.15">
      <c r="A98" s="9"/>
      <c r="B98" s="9"/>
      <c r="C98" s="9"/>
      <c r="D98" s="9"/>
      <c r="E98" s="9"/>
      <c r="F98" s="9"/>
      <c r="G98" s="9"/>
      <c r="H98" s="9"/>
      <c r="I98" s="9"/>
      <c r="J98" s="9"/>
      <c r="K98" s="9"/>
      <c r="L98" s="9"/>
      <c r="M98" s="9"/>
      <c r="N98" s="9"/>
      <c r="O98" s="37"/>
      <c r="P98" s="37"/>
      <c r="Q98" s="37"/>
      <c r="R98" s="37"/>
      <c r="S98" s="37"/>
    </row>
    <row r="99" spans="1:19" x14ac:dyDescent="0.15">
      <c r="A99" s="9"/>
      <c r="B99" s="9"/>
      <c r="C99" s="9"/>
      <c r="D99" s="9"/>
      <c r="E99" s="9"/>
      <c r="F99" s="9"/>
      <c r="G99" s="9"/>
      <c r="H99" s="9"/>
      <c r="I99" s="9"/>
      <c r="J99" s="9"/>
      <c r="K99" s="9"/>
      <c r="L99" s="9"/>
      <c r="M99" s="9"/>
      <c r="N99" s="9"/>
      <c r="O99" s="37"/>
      <c r="P99" s="37"/>
      <c r="Q99" s="37"/>
      <c r="R99" s="37"/>
      <c r="S99" s="37"/>
    </row>
    <row r="100" spans="1:19" x14ac:dyDescent="0.15">
      <c r="A100" s="9"/>
      <c r="B100" s="9"/>
      <c r="C100" s="9"/>
      <c r="D100" s="9"/>
      <c r="E100" s="9"/>
      <c r="F100" s="9"/>
      <c r="G100" s="9"/>
      <c r="H100" s="9"/>
      <c r="I100" s="9"/>
      <c r="J100" s="9"/>
      <c r="K100" s="9"/>
      <c r="L100" s="9"/>
      <c r="M100" s="9"/>
      <c r="N100" s="9"/>
      <c r="O100" s="37"/>
      <c r="P100" s="37"/>
      <c r="Q100" s="37"/>
      <c r="R100" s="37"/>
      <c r="S100" s="37"/>
    </row>
    <row r="101" spans="1:19" x14ac:dyDescent="0.15">
      <c r="A101" s="9"/>
      <c r="B101" s="9"/>
      <c r="C101" s="9"/>
      <c r="D101" s="9"/>
      <c r="E101" s="9"/>
      <c r="F101" s="9"/>
      <c r="G101" s="9"/>
      <c r="H101" s="9"/>
      <c r="I101" s="9"/>
      <c r="J101" s="9"/>
      <c r="K101" s="9"/>
      <c r="L101" s="9"/>
      <c r="M101" s="9"/>
      <c r="N101" s="9"/>
      <c r="O101" s="37"/>
      <c r="P101" s="37"/>
      <c r="Q101" s="37"/>
      <c r="R101" s="37"/>
      <c r="S101" s="37"/>
    </row>
    <row r="102" spans="1:19" x14ac:dyDescent="0.15">
      <c r="A102" s="9"/>
      <c r="B102" s="9"/>
      <c r="C102" s="9"/>
      <c r="D102" s="9"/>
      <c r="E102" s="9"/>
      <c r="F102" s="9"/>
      <c r="G102" s="9"/>
      <c r="H102" s="9"/>
      <c r="I102" s="9"/>
      <c r="J102" s="9"/>
      <c r="K102" s="9"/>
      <c r="L102" s="9"/>
      <c r="M102" s="9"/>
      <c r="N102" s="9"/>
      <c r="O102" s="37"/>
      <c r="P102" s="37"/>
      <c r="Q102" s="37"/>
      <c r="R102" s="37"/>
      <c r="S102" s="37"/>
    </row>
    <row r="103" spans="1:19" x14ac:dyDescent="0.15">
      <c r="A103" s="9"/>
      <c r="B103" s="9"/>
      <c r="C103" s="9"/>
      <c r="D103" s="9"/>
      <c r="E103" s="9"/>
      <c r="F103" s="9"/>
      <c r="G103" s="9"/>
      <c r="H103" s="9"/>
      <c r="I103" s="9"/>
      <c r="J103" s="9"/>
      <c r="K103" s="9"/>
      <c r="L103" s="9"/>
      <c r="M103" s="9"/>
      <c r="N103" s="9"/>
      <c r="O103" s="37"/>
      <c r="P103" s="37"/>
      <c r="Q103" s="37"/>
      <c r="R103" s="37"/>
      <c r="S103" s="37"/>
    </row>
    <row r="104" spans="1:19" x14ac:dyDescent="0.15">
      <c r="A104" s="9"/>
      <c r="B104" s="9"/>
      <c r="C104" s="9"/>
      <c r="D104" s="9"/>
      <c r="E104" s="9"/>
      <c r="F104" s="9"/>
      <c r="G104" s="9"/>
      <c r="H104" s="9"/>
      <c r="I104" s="9"/>
      <c r="J104" s="9"/>
      <c r="K104" s="9"/>
      <c r="L104" s="9"/>
      <c r="M104" s="9"/>
      <c r="N104" s="9"/>
      <c r="O104" s="37"/>
      <c r="P104" s="37"/>
      <c r="Q104" s="37"/>
      <c r="R104" s="37"/>
      <c r="S104" s="37"/>
    </row>
    <row r="105" spans="1:19" x14ac:dyDescent="0.15">
      <c r="A105" s="9"/>
      <c r="B105" s="9"/>
      <c r="C105" s="9"/>
      <c r="D105" s="9"/>
      <c r="E105" s="9"/>
      <c r="F105" s="9"/>
      <c r="G105" s="9"/>
      <c r="H105" s="9"/>
      <c r="I105" s="9"/>
      <c r="J105" s="9"/>
      <c r="K105" s="9"/>
      <c r="L105" s="9"/>
      <c r="M105" s="9"/>
      <c r="N105" s="9"/>
      <c r="O105" s="37"/>
      <c r="P105" s="37"/>
      <c r="Q105" s="37"/>
      <c r="R105" s="37"/>
      <c r="S105" s="37"/>
    </row>
    <row r="106" spans="1:19" x14ac:dyDescent="0.15">
      <c r="A106" s="9"/>
      <c r="B106" s="9"/>
      <c r="C106" s="9"/>
      <c r="D106" s="9"/>
      <c r="E106" s="9"/>
      <c r="F106" s="9"/>
      <c r="G106" s="9"/>
      <c r="H106" s="9"/>
      <c r="I106" s="9"/>
      <c r="J106" s="9"/>
      <c r="K106" s="9"/>
      <c r="L106" s="9"/>
      <c r="M106" s="9"/>
      <c r="N106" s="9"/>
      <c r="O106" s="37"/>
      <c r="P106" s="37"/>
      <c r="Q106" s="37"/>
      <c r="R106" s="37"/>
      <c r="S106" s="37"/>
    </row>
    <row r="107" spans="1:19" x14ac:dyDescent="0.15">
      <c r="A107" s="9"/>
      <c r="B107" s="9"/>
      <c r="C107" s="9"/>
      <c r="D107" s="9"/>
      <c r="E107" s="9"/>
      <c r="F107" s="9"/>
      <c r="G107" s="9"/>
      <c r="H107" s="9"/>
      <c r="I107" s="9"/>
      <c r="J107" s="9"/>
      <c r="K107" s="9"/>
      <c r="L107" s="9"/>
      <c r="M107" s="9"/>
      <c r="N107" s="9"/>
      <c r="O107" s="37"/>
      <c r="P107" s="37"/>
      <c r="Q107" s="37"/>
      <c r="R107" s="37"/>
      <c r="S107" s="37"/>
    </row>
    <row r="108" spans="1:19" x14ac:dyDescent="0.15">
      <c r="A108" s="9"/>
      <c r="B108" s="9"/>
      <c r="C108" s="9"/>
      <c r="D108" s="9"/>
      <c r="E108" s="9"/>
      <c r="F108" s="9"/>
      <c r="G108" s="9"/>
      <c r="H108" s="9"/>
      <c r="I108" s="9"/>
      <c r="J108" s="9"/>
      <c r="K108" s="9"/>
      <c r="L108" s="9"/>
      <c r="M108" s="9"/>
      <c r="N108" s="9"/>
      <c r="O108" s="37"/>
      <c r="P108" s="37"/>
      <c r="Q108" s="37"/>
      <c r="R108" s="37"/>
      <c r="S108" s="37"/>
    </row>
    <row r="109" spans="1:19" x14ac:dyDescent="0.15">
      <c r="A109" s="9"/>
      <c r="B109" s="9"/>
      <c r="C109" s="9"/>
      <c r="D109" s="9"/>
      <c r="E109" s="9"/>
      <c r="F109" s="9"/>
      <c r="G109" s="9"/>
      <c r="H109" s="9"/>
      <c r="I109" s="9"/>
      <c r="J109" s="9"/>
      <c r="K109" s="9"/>
      <c r="L109" s="9"/>
      <c r="M109" s="9"/>
      <c r="N109" s="9"/>
      <c r="O109" s="37"/>
      <c r="P109" s="37"/>
      <c r="Q109" s="37"/>
      <c r="R109" s="37"/>
      <c r="S109" s="37"/>
    </row>
    <row r="110" spans="1:19" x14ac:dyDescent="0.15">
      <c r="A110" s="9"/>
      <c r="B110" s="9"/>
      <c r="C110" s="9"/>
      <c r="D110" s="9"/>
      <c r="E110" s="9"/>
      <c r="F110" s="9"/>
      <c r="G110" s="9"/>
      <c r="H110" s="9"/>
      <c r="I110" s="9"/>
      <c r="J110" s="9"/>
      <c r="K110" s="9"/>
      <c r="L110" s="9"/>
      <c r="M110" s="9"/>
      <c r="N110" s="9"/>
      <c r="O110" s="37"/>
      <c r="P110" s="37"/>
      <c r="Q110" s="37"/>
      <c r="R110" s="37"/>
      <c r="S110" s="37"/>
    </row>
    <row r="111" spans="1:19" x14ac:dyDescent="0.15">
      <c r="A111" s="9"/>
      <c r="B111" s="9"/>
      <c r="C111" s="9"/>
      <c r="D111" s="9"/>
      <c r="E111" s="9"/>
      <c r="F111" s="9"/>
      <c r="G111" s="9"/>
      <c r="H111" s="9"/>
      <c r="I111" s="9"/>
      <c r="J111" s="9"/>
      <c r="K111" s="9"/>
      <c r="L111" s="9"/>
      <c r="M111" s="9"/>
      <c r="N111" s="9"/>
      <c r="O111" s="37"/>
      <c r="P111" s="37"/>
      <c r="Q111" s="37"/>
      <c r="R111" s="37"/>
      <c r="S111" s="37"/>
    </row>
    <row r="112" spans="1:19" x14ac:dyDescent="0.15">
      <c r="A112" s="9"/>
      <c r="B112" s="9"/>
      <c r="C112" s="9"/>
      <c r="D112" s="9"/>
      <c r="E112" s="9"/>
      <c r="F112" s="9"/>
      <c r="G112" s="9"/>
      <c r="H112" s="9"/>
      <c r="I112" s="9"/>
      <c r="J112" s="9"/>
      <c r="K112" s="9"/>
      <c r="L112" s="9"/>
      <c r="M112" s="9"/>
      <c r="N112" s="9"/>
      <c r="O112" s="37"/>
      <c r="P112" s="37"/>
      <c r="Q112" s="37"/>
      <c r="R112" s="37"/>
      <c r="S112" s="37"/>
    </row>
    <row r="113" spans="1:19" x14ac:dyDescent="0.15">
      <c r="A113" s="9"/>
      <c r="B113" s="9"/>
      <c r="C113" s="9"/>
      <c r="D113" s="9"/>
      <c r="E113" s="9"/>
      <c r="F113" s="9"/>
      <c r="G113" s="9"/>
      <c r="H113" s="9"/>
      <c r="I113" s="9"/>
      <c r="J113" s="9"/>
      <c r="K113" s="9"/>
      <c r="L113" s="9"/>
      <c r="M113" s="9"/>
      <c r="N113" s="9"/>
      <c r="O113" s="37"/>
      <c r="P113" s="37"/>
      <c r="Q113" s="37"/>
      <c r="R113" s="37"/>
      <c r="S113" s="37"/>
    </row>
    <row r="114" spans="1:19" x14ac:dyDescent="0.15">
      <c r="A114" s="9"/>
      <c r="B114" s="9"/>
      <c r="C114" s="9"/>
      <c r="D114" s="9"/>
      <c r="E114" s="9"/>
      <c r="F114" s="9"/>
      <c r="G114" s="9"/>
      <c r="H114" s="9"/>
      <c r="I114" s="9"/>
      <c r="J114" s="9"/>
      <c r="K114" s="9"/>
      <c r="L114" s="9"/>
      <c r="M114" s="9"/>
      <c r="N114" s="9"/>
      <c r="O114" s="37"/>
      <c r="P114" s="37"/>
      <c r="Q114" s="37"/>
      <c r="R114" s="37"/>
      <c r="S114" s="37"/>
    </row>
    <row r="115" spans="1:19" x14ac:dyDescent="0.15">
      <c r="A115" s="9"/>
      <c r="B115" s="9"/>
      <c r="C115" s="9"/>
      <c r="D115" s="9"/>
      <c r="E115" s="9"/>
      <c r="F115" s="9"/>
      <c r="G115" s="9"/>
      <c r="H115" s="9"/>
      <c r="I115" s="9"/>
      <c r="J115" s="9"/>
      <c r="K115" s="9"/>
      <c r="L115" s="9"/>
      <c r="M115" s="9"/>
      <c r="N115" s="9"/>
      <c r="O115" s="37"/>
      <c r="P115" s="37"/>
      <c r="Q115" s="37"/>
      <c r="R115" s="37"/>
      <c r="S115" s="37"/>
    </row>
    <row r="116" spans="1:19" x14ac:dyDescent="0.15">
      <c r="A116" s="9"/>
      <c r="B116" s="9"/>
      <c r="C116" s="9"/>
      <c r="D116" s="9"/>
      <c r="E116" s="9"/>
      <c r="F116" s="9"/>
      <c r="G116" s="9"/>
      <c r="H116" s="9"/>
      <c r="I116" s="9"/>
      <c r="J116" s="9"/>
      <c r="K116" s="9"/>
      <c r="L116" s="9"/>
      <c r="M116" s="9"/>
      <c r="N116" s="9"/>
      <c r="O116" s="37"/>
      <c r="P116" s="37"/>
      <c r="Q116" s="37"/>
      <c r="R116" s="37"/>
      <c r="S116" s="37"/>
    </row>
    <row r="117" spans="1:19" x14ac:dyDescent="0.15">
      <c r="A117" s="9"/>
      <c r="B117" s="9"/>
      <c r="C117" s="9"/>
      <c r="D117" s="9"/>
      <c r="E117" s="9"/>
      <c r="F117" s="9"/>
      <c r="G117" s="9"/>
      <c r="H117" s="9"/>
      <c r="I117" s="9"/>
      <c r="J117" s="9"/>
      <c r="K117" s="9"/>
      <c r="L117" s="9"/>
      <c r="M117" s="9"/>
      <c r="N117" s="9"/>
      <c r="O117" s="37"/>
      <c r="P117" s="37"/>
      <c r="Q117" s="37"/>
      <c r="R117" s="37"/>
      <c r="S117" s="37"/>
    </row>
    <row r="118" spans="1:19" x14ac:dyDescent="0.15">
      <c r="A118" s="9"/>
      <c r="B118" s="9"/>
      <c r="C118" s="9"/>
      <c r="D118" s="9"/>
      <c r="E118" s="9"/>
      <c r="F118" s="9"/>
      <c r="G118" s="9"/>
      <c r="H118" s="9"/>
      <c r="I118" s="9"/>
      <c r="J118" s="9"/>
      <c r="K118" s="9"/>
      <c r="L118" s="9"/>
      <c r="M118" s="9"/>
      <c r="N118" s="9"/>
      <c r="O118" s="37"/>
      <c r="P118" s="37"/>
      <c r="Q118" s="37"/>
      <c r="R118" s="37"/>
      <c r="S118" s="37"/>
    </row>
    <row r="119" spans="1:19" x14ac:dyDescent="0.15">
      <c r="A119" s="9"/>
      <c r="B119" s="9"/>
      <c r="C119" s="9"/>
      <c r="D119" s="9"/>
      <c r="E119" s="9"/>
      <c r="F119" s="9"/>
      <c r="G119" s="9"/>
      <c r="H119" s="9"/>
      <c r="I119" s="9"/>
      <c r="J119" s="9"/>
      <c r="K119" s="9"/>
      <c r="L119" s="9"/>
      <c r="M119" s="9"/>
      <c r="N119" s="9"/>
      <c r="O119" s="37"/>
      <c r="P119" s="37"/>
      <c r="Q119" s="37"/>
      <c r="R119" s="37"/>
      <c r="S119" s="37"/>
    </row>
    <row r="120" spans="1:19" x14ac:dyDescent="0.15">
      <c r="A120" s="37"/>
      <c r="B120" s="37"/>
      <c r="C120" s="37"/>
      <c r="D120" s="37"/>
      <c r="E120" s="37"/>
      <c r="F120" s="37"/>
      <c r="G120" s="37"/>
      <c r="H120" s="37"/>
      <c r="I120" s="37"/>
      <c r="J120" s="37"/>
      <c r="K120" s="37"/>
      <c r="L120" s="37"/>
      <c r="M120" s="37"/>
      <c r="N120" s="37"/>
      <c r="O120" s="37"/>
      <c r="P120" s="37"/>
      <c r="Q120" s="37"/>
      <c r="R120" s="37"/>
      <c r="S120" s="37"/>
    </row>
    <row r="121" spans="1:19" x14ac:dyDescent="0.15">
      <c r="A121" s="37"/>
      <c r="B121" s="37"/>
      <c r="C121" s="37"/>
      <c r="D121" s="37"/>
      <c r="E121" s="37"/>
      <c r="F121" s="37"/>
      <c r="G121" s="37"/>
      <c r="H121" s="37"/>
      <c r="I121" s="37"/>
      <c r="J121" s="37"/>
      <c r="K121" s="37"/>
      <c r="L121" s="37"/>
      <c r="M121" s="37"/>
      <c r="N121" s="37"/>
      <c r="O121" s="37"/>
      <c r="P121" s="37"/>
      <c r="Q121" s="37"/>
      <c r="R121" s="37"/>
      <c r="S121" s="37"/>
    </row>
    <row r="122" spans="1:19" x14ac:dyDescent="0.15">
      <c r="A122" s="37"/>
      <c r="B122" s="37"/>
      <c r="C122" s="37"/>
      <c r="D122" s="37"/>
      <c r="E122" s="37"/>
      <c r="F122" s="37"/>
      <c r="G122" s="37"/>
      <c r="H122" s="37"/>
      <c r="I122" s="37"/>
      <c r="J122" s="37"/>
      <c r="K122" s="37"/>
      <c r="L122" s="37"/>
      <c r="M122" s="37"/>
      <c r="N122" s="37"/>
      <c r="O122" s="37"/>
      <c r="P122" s="37"/>
      <c r="Q122" s="37"/>
      <c r="R122" s="37"/>
      <c r="S122" s="37"/>
    </row>
    <row r="123" spans="1:19" x14ac:dyDescent="0.15">
      <c r="A123" s="37"/>
      <c r="B123" s="37"/>
      <c r="C123" s="37"/>
      <c r="D123" s="37"/>
      <c r="E123" s="37"/>
      <c r="F123" s="37"/>
      <c r="G123" s="37"/>
      <c r="H123" s="37"/>
      <c r="I123" s="37"/>
      <c r="J123" s="37"/>
      <c r="K123" s="37"/>
      <c r="L123" s="37"/>
      <c r="M123" s="37"/>
      <c r="N123" s="37"/>
      <c r="O123" s="37"/>
      <c r="P123" s="37"/>
      <c r="Q123" s="37"/>
      <c r="R123" s="37"/>
      <c r="S123" s="37"/>
    </row>
    <row r="124" spans="1:19" x14ac:dyDescent="0.15">
      <c r="A124" s="37"/>
      <c r="B124" s="37"/>
      <c r="C124" s="37"/>
      <c r="D124" s="37"/>
      <c r="E124" s="37"/>
      <c r="F124" s="37"/>
      <c r="G124" s="37"/>
      <c r="H124" s="37"/>
      <c r="I124" s="37"/>
      <c r="J124" s="37"/>
      <c r="K124" s="37"/>
      <c r="L124" s="37"/>
      <c r="M124" s="37"/>
      <c r="N124" s="37"/>
      <c r="O124" s="37"/>
      <c r="P124" s="37"/>
      <c r="Q124" s="37"/>
      <c r="R124" s="37"/>
      <c r="S124" s="37"/>
    </row>
    <row r="125" spans="1:19" x14ac:dyDescent="0.15">
      <c r="A125" s="37"/>
      <c r="B125" s="37"/>
      <c r="C125" s="37"/>
      <c r="D125" s="37"/>
      <c r="E125" s="37"/>
      <c r="F125" s="37"/>
      <c r="G125" s="37"/>
      <c r="H125" s="37"/>
      <c r="I125" s="37"/>
      <c r="J125" s="37"/>
      <c r="K125" s="37"/>
      <c r="L125" s="37"/>
      <c r="M125" s="37"/>
      <c r="N125" s="37"/>
      <c r="O125" s="37"/>
      <c r="P125" s="37"/>
      <c r="Q125" s="37"/>
      <c r="R125" s="37"/>
      <c r="S125" s="37"/>
    </row>
  </sheetData>
  <mergeCells count="46">
    <mergeCell ref="D38:E38"/>
    <mergeCell ref="F38:J38"/>
    <mergeCell ref="X38:Y38"/>
    <mergeCell ref="Z38:AD38"/>
    <mergeCell ref="D40:E40"/>
    <mergeCell ref="F40:J40"/>
    <mergeCell ref="X40:Y40"/>
    <mergeCell ref="Z40:AD40"/>
    <mergeCell ref="G30:I30"/>
    <mergeCell ref="D36:E36"/>
    <mergeCell ref="F36:J36"/>
    <mergeCell ref="X36:Y36"/>
    <mergeCell ref="Z36:AD36"/>
    <mergeCell ref="C25:I25"/>
    <mergeCell ref="C26:I26"/>
    <mergeCell ref="C27:I27"/>
    <mergeCell ref="C28:I28"/>
    <mergeCell ref="D29:I29"/>
    <mergeCell ref="B19:I19"/>
    <mergeCell ref="B21:I21"/>
    <mergeCell ref="C22:I22"/>
    <mergeCell ref="C23:I23"/>
    <mergeCell ref="C24:I24"/>
    <mergeCell ref="B17:C17"/>
    <mergeCell ref="F17:G17"/>
    <mergeCell ref="H17:I17"/>
    <mergeCell ref="B18:C18"/>
    <mergeCell ref="F18:G18"/>
    <mergeCell ref="H18:I18"/>
    <mergeCell ref="B13:I13"/>
    <mergeCell ref="C15:I15"/>
    <mergeCell ref="B16:C16"/>
    <mergeCell ref="F16:G16"/>
    <mergeCell ref="H16:I16"/>
    <mergeCell ref="B9:C9"/>
    <mergeCell ref="F9:G9"/>
    <mergeCell ref="H9:I9"/>
    <mergeCell ref="B10:C10"/>
    <mergeCell ref="F10:G10"/>
    <mergeCell ref="H10:I10"/>
    <mergeCell ref="A2:K2"/>
    <mergeCell ref="C7:I7"/>
    <mergeCell ref="B8:C8"/>
    <mergeCell ref="F8:G8"/>
    <mergeCell ref="H8:I8"/>
    <mergeCell ref="B3:J6"/>
  </mergeCells>
  <phoneticPr fontId="1"/>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25" max="10" man="1"/>
  </rowBreaks>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391"/>
  <sheetViews>
    <sheetView view="pageBreakPreview" zoomScale="55" zoomScaleSheetLayoutView="55" workbookViewId="0">
      <selection activeCell="D117" sqref="D117"/>
    </sheetView>
  </sheetViews>
  <sheetFormatPr defaultRowHeight="13.5" x14ac:dyDescent="0.15"/>
  <cols>
    <col min="1" max="1" width="2.25" style="37" customWidth="1"/>
    <col min="2" max="2" width="4.5" style="37" customWidth="1"/>
    <col min="3" max="3" width="2.375" style="37" customWidth="1"/>
    <col min="4" max="4" width="19.625" style="37" customWidth="1"/>
    <col min="5" max="8" width="7.75" style="37" customWidth="1"/>
    <col min="9" max="12" width="7" style="37" customWidth="1"/>
    <col min="13" max="14" width="7.375" style="37" customWidth="1"/>
    <col min="15" max="16" width="6" style="37" customWidth="1"/>
    <col min="17" max="17" width="1" style="37" customWidth="1"/>
    <col min="18" max="18" width="9" style="37" customWidth="1"/>
    <col min="19" max="16384" width="9" style="37"/>
  </cols>
  <sheetData>
    <row r="2" spans="1:18" x14ac:dyDescent="0.15">
      <c r="B2" s="9" t="s">
        <v>361</v>
      </c>
    </row>
    <row r="3" spans="1:18" ht="4.5" customHeight="1" x14ac:dyDescent="0.15"/>
    <row r="4" spans="1:18" ht="16.5" customHeight="1" x14ac:dyDescent="0.15">
      <c r="B4" s="585" t="s">
        <v>258</v>
      </c>
      <c r="C4" s="585"/>
      <c r="D4" s="585"/>
      <c r="E4" s="585"/>
      <c r="F4" s="585"/>
      <c r="G4" s="585"/>
      <c r="H4" s="585"/>
      <c r="I4" s="585"/>
      <c r="J4" s="585"/>
      <c r="K4" s="585"/>
      <c r="L4" s="585"/>
      <c r="M4" s="585"/>
      <c r="N4" s="585"/>
      <c r="O4" s="585"/>
      <c r="P4" s="585"/>
    </row>
    <row r="5" spans="1:18" ht="3.75" customHeight="1" x14ac:dyDescent="0.15">
      <c r="B5" s="51"/>
      <c r="C5" s="51"/>
      <c r="D5" s="51"/>
      <c r="E5" s="51"/>
      <c r="F5" s="51"/>
      <c r="G5" s="51"/>
      <c r="H5" s="51"/>
      <c r="I5" s="51"/>
      <c r="J5" s="51"/>
      <c r="K5" s="51"/>
      <c r="L5" s="51"/>
      <c r="M5" s="51"/>
      <c r="N5" s="51"/>
      <c r="O5" s="51"/>
      <c r="P5" s="51"/>
    </row>
    <row r="6" spans="1:18" ht="19.5" customHeight="1" x14ac:dyDescent="0.15">
      <c r="A6" s="9"/>
      <c r="B6" s="37" t="s">
        <v>259</v>
      </c>
      <c r="C6" s="9"/>
      <c r="D6" s="9"/>
      <c r="E6" s="9"/>
      <c r="F6" s="9"/>
      <c r="G6" s="9"/>
      <c r="H6" s="9"/>
      <c r="I6" s="9"/>
      <c r="J6" s="9"/>
      <c r="K6" s="9"/>
      <c r="L6" s="9"/>
      <c r="M6" s="9"/>
      <c r="N6" s="9"/>
      <c r="O6" s="9"/>
      <c r="P6" s="9"/>
      <c r="Q6" s="9"/>
      <c r="R6" s="9"/>
    </row>
    <row r="7" spans="1:18" ht="6" customHeight="1" x14ac:dyDescent="0.15">
      <c r="A7" s="9"/>
      <c r="C7" s="9"/>
      <c r="D7" s="9"/>
      <c r="E7" s="9"/>
      <c r="F7" s="9"/>
      <c r="G7" s="9"/>
      <c r="H7" s="9"/>
      <c r="I7" s="9"/>
      <c r="J7" s="9"/>
      <c r="K7" s="9"/>
      <c r="L7" s="9"/>
      <c r="M7" s="9"/>
      <c r="N7" s="9"/>
      <c r="O7" s="9"/>
      <c r="P7" s="9"/>
      <c r="Q7" s="9"/>
      <c r="R7" s="9"/>
    </row>
    <row r="8" spans="1:18" ht="26.25" customHeight="1" x14ac:dyDescent="0.15">
      <c r="A8" s="9"/>
      <c r="B8" s="52" t="s">
        <v>57</v>
      </c>
      <c r="C8" s="586" t="s">
        <v>116</v>
      </c>
      <c r="D8" s="587"/>
      <c r="E8" s="102"/>
      <c r="F8" s="117"/>
      <c r="G8" s="117"/>
      <c r="H8" s="117"/>
      <c r="I8" s="117"/>
      <c r="J8" s="117"/>
      <c r="K8" s="117"/>
      <c r="L8" s="117"/>
      <c r="M8" s="117"/>
      <c r="N8" s="117"/>
      <c r="O8" s="117"/>
      <c r="P8" s="135"/>
      <c r="Q8" s="9"/>
      <c r="R8" s="9"/>
    </row>
    <row r="9" spans="1:18" ht="34.5" customHeight="1" x14ac:dyDescent="0.15">
      <c r="A9" s="9"/>
      <c r="B9" s="53"/>
      <c r="C9" s="588" t="s">
        <v>65</v>
      </c>
      <c r="D9" s="589"/>
      <c r="E9" s="590"/>
      <c r="F9" s="591"/>
      <c r="G9" s="591"/>
      <c r="H9" s="591"/>
      <c r="I9" s="591"/>
      <c r="J9" s="591"/>
      <c r="K9" s="591"/>
      <c r="L9" s="591"/>
      <c r="M9" s="591"/>
      <c r="N9" s="591"/>
      <c r="O9" s="591"/>
      <c r="P9" s="592"/>
      <c r="Q9" s="9"/>
      <c r="R9" s="9"/>
    </row>
    <row r="10" spans="1:18" ht="42" customHeight="1" x14ac:dyDescent="0.15">
      <c r="A10" s="9"/>
      <c r="B10" s="53"/>
      <c r="C10" s="593" t="s">
        <v>126</v>
      </c>
      <c r="D10" s="594"/>
      <c r="E10" s="595"/>
      <c r="F10" s="596"/>
      <c r="G10" s="596"/>
      <c r="H10" s="596"/>
      <c r="I10" s="596"/>
      <c r="J10" s="596"/>
      <c r="K10" s="596"/>
      <c r="L10" s="596"/>
      <c r="M10" s="596"/>
      <c r="N10" s="596"/>
      <c r="O10" s="596"/>
      <c r="P10" s="597"/>
      <c r="Q10" s="9"/>
      <c r="R10" s="9"/>
    </row>
    <row r="11" spans="1:18" ht="21" customHeight="1" x14ac:dyDescent="0.15">
      <c r="A11" s="9"/>
      <c r="B11" s="840"/>
      <c r="C11" s="841" t="s">
        <v>63</v>
      </c>
      <c r="D11" s="842"/>
      <c r="E11" s="64" t="s">
        <v>77</v>
      </c>
      <c r="F11" s="598"/>
      <c r="G11" s="598"/>
      <c r="H11" s="127" t="s">
        <v>80</v>
      </c>
      <c r="I11" s="599"/>
      <c r="J11" s="599"/>
      <c r="K11" s="147"/>
      <c r="L11" s="147"/>
      <c r="M11" s="182"/>
      <c r="N11" s="182"/>
      <c r="O11" s="182"/>
      <c r="P11" s="190"/>
      <c r="Q11" s="9"/>
      <c r="R11" s="9"/>
    </row>
    <row r="12" spans="1:18" ht="17.25" customHeight="1" x14ac:dyDescent="0.15">
      <c r="A12" s="9"/>
      <c r="B12" s="840"/>
      <c r="C12" s="841"/>
      <c r="D12" s="842"/>
      <c r="E12" s="600"/>
      <c r="F12" s="601"/>
      <c r="G12" s="601"/>
      <c r="H12" s="601"/>
      <c r="I12" s="601"/>
      <c r="J12" s="601"/>
      <c r="K12" s="601"/>
      <c r="L12" s="601"/>
      <c r="M12" s="601"/>
      <c r="N12" s="601"/>
      <c r="O12" s="601"/>
      <c r="P12" s="602"/>
      <c r="Q12" s="9"/>
      <c r="R12" s="9"/>
    </row>
    <row r="13" spans="1:18" ht="26.25" customHeight="1" x14ac:dyDescent="0.15">
      <c r="A13" s="9"/>
      <c r="B13" s="54"/>
      <c r="C13" s="603" t="s">
        <v>51</v>
      </c>
      <c r="D13" s="604"/>
      <c r="E13" s="605"/>
      <c r="F13" s="606"/>
      <c r="G13" s="606"/>
      <c r="H13" s="128"/>
      <c r="I13" s="128" t="s">
        <v>58</v>
      </c>
      <c r="J13" s="128"/>
      <c r="K13" s="128" t="s">
        <v>59</v>
      </c>
      <c r="L13" s="128"/>
      <c r="M13" s="128" t="s">
        <v>29</v>
      </c>
      <c r="N13" s="128"/>
      <c r="O13" s="84"/>
      <c r="P13" s="191"/>
      <c r="Q13" s="9"/>
      <c r="R13" s="9"/>
    </row>
    <row r="14" spans="1:18" ht="24" customHeight="1" x14ac:dyDescent="0.15">
      <c r="A14" s="9"/>
      <c r="B14" s="54"/>
      <c r="C14" s="603" t="s">
        <v>260</v>
      </c>
      <c r="D14" s="916"/>
      <c r="E14" s="607" t="s">
        <v>270</v>
      </c>
      <c r="F14" s="608"/>
      <c r="G14" s="609" t="s">
        <v>260</v>
      </c>
      <c r="H14" s="609"/>
      <c r="I14" s="609"/>
      <c r="J14" s="609"/>
      <c r="K14" s="609"/>
      <c r="L14" s="609"/>
      <c r="M14" s="609"/>
      <c r="N14" s="609"/>
      <c r="O14" s="609"/>
      <c r="P14" s="610"/>
      <c r="Q14" s="9"/>
      <c r="R14" s="9"/>
    </row>
    <row r="15" spans="1:18" ht="24" customHeight="1" x14ac:dyDescent="0.15">
      <c r="A15" s="9"/>
      <c r="B15" s="54"/>
      <c r="C15" s="917"/>
      <c r="D15" s="918"/>
      <c r="E15" s="607"/>
      <c r="F15" s="608"/>
      <c r="G15" s="611"/>
      <c r="H15" s="612"/>
      <c r="I15" s="612"/>
      <c r="J15" s="612"/>
      <c r="K15" s="612"/>
      <c r="L15" s="612"/>
      <c r="M15" s="612"/>
      <c r="N15" s="612"/>
      <c r="O15" s="612"/>
      <c r="P15" s="613"/>
      <c r="Q15" s="9"/>
      <c r="R15" s="9"/>
    </row>
    <row r="16" spans="1:18" ht="24" customHeight="1" x14ac:dyDescent="0.15">
      <c r="A16" s="9"/>
      <c r="B16" s="54"/>
      <c r="C16" s="917"/>
      <c r="D16" s="918"/>
      <c r="E16" s="607"/>
      <c r="F16" s="608"/>
      <c r="G16" s="611"/>
      <c r="H16" s="612"/>
      <c r="I16" s="612"/>
      <c r="J16" s="612"/>
      <c r="K16" s="612"/>
      <c r="L16" s="612"/>
      <c r="M16" s="612"/>
      <c r="N16" s="612"/>
      <c r="O16" s="612"/>
      <c r="P16" s="613"/>
      <c r="Q16" s="9"/>
      <c r="R16" s="9"/>
    </row>
    <row r="17" spans="1:18" ht="24" customHeight="1" x14ac:dyDescent="0.15">
      <c r="A17" s="9"/>
      <c r="B17" s="54"/>
      <c r="C17" s="917"/>
      <c r="D17" s="918"/>
      <c r="E17" s="607"/>
      <c r="F17" s="608"/>
      <c r="G17" s="611"/>
      <c r="H17" s="612"/>
      <c r="I17" s="612"/>
      <c r="J17" s="612"/>
      <c r="K17" s="612"/>
      <c r="L17" s="612"/>
      <c r="M17" s="612"/>
      <c r="N17" s="612"/>
      <c r="O17" s="612"/>
      <c r="P17" s="613"/>
      <c r="Q17" s="9"/>
      <c r="R17" s="9"/>
    </row>
    <row r="18" spans="1:18" ht="24" customHeight="1" x14ac:dyDescent="0.15">
      <c r="A18" s="9"/>
      <c r="B18" s="54"/>
      <c r="C18" s="917"/>
      <c r="D18" s="918"/>
      <c r="E18" s="607"/>
      <c r="F18" s="608"/>
      <c r="G18" s="611"/>
      <c r="H18" s="612"/>
      <c r="I18" s="612"/>
      <c r="J18" s="612"/>
      <c r="K18" s="612"/>
      <c r="L18" s="612"/>
      <c r="M18" s="612"/>
      <c r="N18" s="612"/>
      <c r="O18" s="612"/>
      <c r="P18" s="613"/>
      <c r="Q18" s="9"/>
      <c r="R18" s="9"/>
    </row>
    <row r="19" spans="1:18" ht="24" customHeight="1" x14ac:dyDescent="0.15">
      <c r="A19" s="9"/>
      <c r="B19" s="54"/>
      <c r="C19" s="917"/>
      <c r="D19" s="918"/>
      <c r="E19" s="607"/>
      <c r="F19" s="608"/>
      <c r="G19" s="611"/>
      <c r="H19" s="612"/>
      <c r="I19" s="612"/>
      <c r="J19" s="612"/>
      <c r="K19" s="612"/>
      <c r="L19" s="612"/>
      <c r="M19" s="612"/>
      <c r="N19" s="612"/>
      <c r="O19" s="612"/>
      <c r="P19" s="613"/>
      <c r="Q19" s="9"/>
      <c r="R19" s="9"/>
    </row>
    <row r="20" spans="1:18" ht="24" customHeight="1" x14ac:dyDescent="0.15">
      <c r="A20" s="9"/>
      <c r="B20" s="54"/>
      <c r="C20" s="919"/>
      <c r="D20" s="920"/>
      <c r="E20" s="607"/>
      <c r="F20" s="608"/>
      <c r="G20" s="611"/>
      <c r="H20" s="612"/>
      <c r="I20" s="612"/>
      <c r="J20" s="612"/>
      <c r="K20" s="612"/>
      <c r="L20" s="612"/>
      <c r="M20" s="612"/>
      <c r="N20" s="612"/>
      <c r="O20" s="612"/>
      <c r="P20" s="613"/>
      <c r="Q20" s="9"/>
      <c r="R20" s="9"/>
    </row>
    <row r="21" spans="1:18" ht="34.5" customHeight="1" x14ac:dyDescent="0.15">
      <c r="A21" s="9"/>
      <c r="B21" s="54"/>
      <c r="C21" s="614" t="s">
        <v>348</v>
      </c>
      <c r="D21" s="615"/>
      <c r="E21" s="616"/>
      <c r="F21" s="617"/>
      <c r="G21" s="617"/>
      <c r="H21" s="617"/>
      <c r="I21" s="617"/>
      <c r="J21" s="617"/>
      <c r="K21" s="618"/>
      <c r="L21" s="618"/>
      <c r="M21" s="618"/>
      <c r="N21" s="128" t="s">
        <v>261</v>
      </c>
      <c r="O21" s="128"/>
      <c r="P21" s="191"/>
      <c r="Q21" s="9"/>
      <c r="R21" s="9"/>
    </row>
    <row r="22" spans="1:18" ht="34.5" customHeight="1" x14ac:dyDescent="0.15">
      <c r="A22" s="9"/>
      <c r="B22" s="54"/>
      <c r="C22" s="619" t="s">
        <v>264</v>
      </c>
      <c r="D22" s="620"/>
      <c r="E22" s="103"/>
      <c r="F22" s="118"/>
      <c r="G22" s="118"/>
      <c r="H22" s="118"/>
      <c r="I22" s="118"/>
      <c r="J22" s="118"/>
      <c r="K22" s="118"/>
      <c r="L22" s="118"/>
      <c r="M22" s="118"/>
      <c r="N22" s="118"/>
      <c r="O22" s="118"/>
      <c r="P22" s="192"/>
      <c r="Q22" s="9"/>
      <c r="R22" s="9"/>
    </row>
    <row r="23" spans="1:18" ht="81" customHeight="1" x14ac:dyDescent="0.15">
      <c r="A23" s="9"/>
      <c r="B23" s="54"/>
      <c r="C23" s="619" t="s">
        <v>101</v>
      </c>
      <c r="D23" s="620"/>
      <c r="E23" s="621"/>
      <c r="F23" s="612"/>
      <c r="G23" s="612"/>
      <c r="H23" s="612"/>
      <c r="I23" s="612"/>
      <c r="J23" s="612"/>
      <c r="K23" s="612"/>
      <c r="L23" s="612"/>
      <c r="M23" s="612"/>
      <c r="N23" s="612"/>
      <c r="O23" s="612"/>
      <c r="P23" s="613"/>
      <c r="Q23" s="9"/>
      <c r="R23" s="9"/>
    </row>
    <row r="24" spans="1:18" ht="21" customHeight="1" x14ac:dyDescent="0.15">
      <c r="A24" s="9"/>
      <c r="B24" s="54"/>
      <c r="C24" s="614" t="s">
        <v>140</v>
      </c>
      <c r="D24" s="615"/>
      <c r="E24" s="622" t="s">
        <v>138</v>
      </c>
      <c r="F24" s="623"/>
      <c r="G24" s="624"/>
      <c r="H24" s="625"/>
      <c r="I24" s="626"/>
      <c r="J24" s="627"/>
      <c r="K24" s="628" t="s">
        <v>109</v>
      </c>
      <c r="L24" s="624"/>
      <c r="M24" s="624"/>
      <c r="N24" s="624"/>
      <c r="O24" s="624"/>
      <c r="P24" s="629"/>
      <c r="Q24" s="9"/>
      <c r="R24" s="9"/>
    </row>
    <row r="25" spans="1:18" ht="21" customHeight="1" x14ac:dyDescent="0.15">
      <c r="A25" s="9"/>
      <c r="B25" s="54"/>
      <c r="C25" s="843"/>
      <c r="D25" s="844"/>
      <c r="E25" s="630" t="s">
        <v>135</v>
      </c>
      <c r="F25" s="631"/>
      <c r="G25" s="123"/>
      <c r="H25" s="129"/>
      <c r="I25" s="148"/>
      <c r="J25" s="129"/>
      <c r="K25" s="849"/>
      <c r="L25" s="850"/>
      <c r="M25" s="850"/>
      <c r="N25" s="850"/>
      <c r="O25" s="850"/>
      <c r="P25" s="851"/>
      <c r="Q25" s="9"/>
      <c r="R25" s="9"/>
    </row>
    <row r="26" spans="1:18" ht="26.25" customHeight="1" x14ac:dyDescent="0.15">
      <c r="A26" s="9"/>
      <c r="B26" s="54"/>
      <c r="C26" s="845"/>
      <c r="D26" s="846"/>
      <c r="E26" s="607" t="s">
        <v>136</v>
      </c>
      <c r="F26" s="608"/>
      <c r="G26" s="632"/>
      <c r="H26" s="633"/>
      <c r="I26" s="632"/>
      <c r="J26" s="633"/>
      <c r="K26" s="852"/>
      <c r="L26" s="853"/>
      <c r="M26" s="853"/>
      <c r="N26" s="853"/>
      <c r="O26" s="853"/>
      <c r="P26" s="854"/>
      <c r="Q26" s="9"/>
      <c r="R26" s="9"/>
    </row>
    <row r="27" spans="1:18" ht="26.25" customHeight="1" x14ac:dyDescent="0.15">
      <c r="A27" s="9"/>
      <c r="B27" s="54"/>
      <c r="C27" s="845"/>
      <c r="D27" s="846"/>
      <c r="E27" s="607" t="s">
        <v>137</v>
      </c>
      <c r="F27" s="608"/>
      <c r="G27" s="632"/>
      <c r="H27" s="633"/>
      <c r="I27" s="632"/>
      <c r="J27" s="633"/>
      <c r="K27" s="852"/>
      <c r="L27" s="853"/>
      <c r="M27" s="853"/>
      <c r="N27" s="853"/>
      <c r="O27" s="853"/>
      <c r="P27" s="854"/>
      <c r="Q27" s="9"/>
      <c r="R27" s="9"/>
    </row>
    <row r="28" spans="1:18" ht="26.25" customHeight="1" x14ac:dyDescent="0.15">
      <c r="A28" s="9"/>
      <c r="B28" s="54"/>
      <c r="C28" s="847"/>
      <c r="D28" s="848"/>
      <c r="E28" s="607" t="s">
        <v>192</v>
      </c>
      <c r="F28" s="608"/>
      <c r="G28" s="634" t="str">
        <f>IF(G26&gt;0,G26-G27," ")</f>
        <v xml:space="preserve"> </v>
      </c>
      <c r="H28" s="635"/>
      <c r="I28" s="634" t="str">
        <f>IF(I26&gt;0,I26-I27," ")</f>
        <v xml:space="preserve"> </v>
      </c>
      <c r="J28" s="635"/>
      <c r="K28" s="855"/>
      <c r="L28" s="856"/>
      <c r="M28" s="856"/>
      <c r="N28" s="856"/>
      <c r="O28" s="856"/>
      <c r="P28" s="857"/>
      <c r="Q28" s="9"/>
      <c r="R28" s="9"/>
    </row>
    <row r="29" spans="1:18" ht="29.25" customHeight="1" x14ac:dyDescent="0.15">
      <c r="A29" s="9"/>
      <c r="B29" s="840"/>
      <c r="C29" s="614" t="s">
        <v>114</v>
      </c>
      <c r="D29" s="615"/>
      <c r="E29" s="636" t="s">
        <v>149</v>
      </c>
      <c r="F29" s="624"/>
      <c r="G29" s="624"/>
      <c r="H29" s="624"/>
      <c r="I29" s="624"/>
      <c r="J29" s="624"/>
      <c r="K29" s="628" t="s">
        <v>267</v>
      </c>
      <c r="L29" s="625"/>
      <c r="M29" s="862" t="s">
        <v>142</v>
      </c>
      <c r="N29" s="863"/>
      <c r="O29" s="609" t="s">
        <v>9</v>
      </c>
      <c r="P29" s="610"/>
      <c r="Q29" s="9"/>
      <c r="R29" s="9"/>
    </row>
    <row r="30" spans="1:18" ht="29.25" customHeight="1" x14ac:dyDescent="0.15">
      <c r="A30" s="9"/>
      <c r="B30" s="840"/>
      <c r="C30" s="843"/>
      <c r="D30" s="844"/>
      <c r="E30" s="607" t="s">
        <v>237</v>
      </c>
      <c r="F30" s="608"/>
      <c r="G30" s="637" t="s">
        <v>265</v>
      </c>
      <c r="H30" s="607"/>
      <c r="I30" s="637" t="s">
        <v>24</v>
      </c>
      <c r="J30" s="607"/>
      <c r="K30" s="860"/>
      <c r="L30" s="861"/>
      <c r="M30" s="864"/>
      <c r="N30" s="865"/>
      <c r="O30" s="188"/>
      <c r="P30" s="193"/>
      <c r="Q30" s="9"/>
      <c r="R30" s="9"/>
    </row>
    <row r="31" spans="1:18" ht="29.25" customHeight="1" x14ac:dyDescent="0.15">
      <c r="A31" s="9"/>
      <c r="B31" s="840"/>
      <c r="C31" s="858"/>
      <c r="D31" s="859"/>
      <c r="E31" s="638"/>
      <c r="F31" s="633"/>
      <c r="G31" s="639"/>
      <c r="H31" s="638"/>
      <c r="I31" s="640">
        <f>+G31+E31</f>
        <v>0</v>
      </c>
      <c r="J31" s="641"/>
      <c r="K31" s="642"/>
      <c r="L31" s="643"/>
      <c r="M31" s="644">
        <f>+K31+I31</f>
        <v>0</v>
      </c>
      <c r="N31" s="645"/>
      <c r="O31" s="189"/>
      <c r="P31" s="194"/>
      <c r="Q31" s="9"/>
      <c r="R31" s="9"/>
    </row>
    <row r="32" spans="1:18" ht="18.75" customHeight="1" x14ac:dyDescent="0.15">
      <c r="A32" s="9"/>
      <c r="B32" s="55"/>
      <c r="C32" s="646" t="s">
        <v>82</v>
      </c>
      <c r="D32" s="647"/>
      <c r="E32" s="104"/>
      <c r="F32" s="104"/>
      <c r="G32" s="104"/>
      <c r="H32" s="104"/>
      <c r="I32" s="104"/>
      <c r="J32" s="104"/>
      <c r="K32" s="104"/>
      <c r="L32" s="104"/>
      <c r="M32" s="104"/>
      <c r="N32" s="104"/>
      <c r="O32" s="11"/>
      <c r="P32" s="96"/>
      <c r="Q32" s="9"/>
      <c r="R32" s="9"/>
    </row>
    <row r="33" spans="1:18" ht="18.75" customHeight="1" x14ac:dyDescent="0.15">
      <c r="A33" s="9"/>
      <c r="B33" s="55"/>
      <c r="C33" s="73"/>
      <c r="D33" s="87" t="s">
        <v>90</v>
      </c>
      <c r="E33" s="648"/>
      <c r="F33" s="649"/>
      <c r="G33" s="649"/>
      <c r="H33" s="649"/>
      <c r="I33" s="649"/>
      <c r="J33" s="649"/>
      <c r="K33" s="649"/>
      <c r="L33" s="649"/>
      <c r="M33" s="649"/>
      <c r="N33" s="649"/>
      <c r="O33" s="649"/>
      <c r="P33" s="650"/>
      <c r="Q33" s="9"/>
      <c r="R33" s="9"/>
    </row>
    <row r="34" spans="1:18" ht="18.75" customHeight="1" x14ac:dyDescent="0.15">
      <c r="A34" s="9"/>
      <c r="B34" s="55"/>
      <c r="C34" s="73"/>
      <c r="D34" s="87" t="s">
        <v>92</v>
      </c>
      <c r="E34" s="648"/>
      <c r="F34" s="649"/>
      <c r="G34" s="649"/>
      <c r="H34" s="649"/>
      <c r="I34" s="649"/>
      <c r="J34" s="649"/>
      <c r="K34" s="649"/>
      <c r="L34" s="649"/>
      <c r="M34" s="649"/>
      <c r="N34" s="649"/>
      <c r="O34" s="649"/>
      <c r="P34" s="650"/>
      <c r="Q34" s="9"/>
      <c r="R34" s="9"/>
    </row>
    <row r="35" spans="1:18" ht="18.75" customHeight="1" x14ac:dyDescent="0.15">
      <c r="A35" s="9"/>
      <c r="B35" s="55"/>
      <c r="C35" s="73"/>
      <c r="D35" s="87" t="s">
        <v>62</v>
      </c>
      <c r="E35" s="648"/>
      <c r="F35" s="649"/>
      <c r="G35" s="649"/>
      <c r="H35" s="649"/>
      <c r="I35" s="649"/>
      <c r="J35" s="649"/>
      <c r="K35" s="649"/>
      <c r="L35" s="649"/>
      <c r="M35" s="649"/>
      <c r="N35" s="649"/>
      <c r="O35" s="649"/>
      <c r="P35" s="650"/>
      <c r="Q35" s="9"/>
      <c r="R35" s="9"/>
    </row>
    <row r="36" spans="1:18" ht="18.75" customHeight="1" x14ac:dyDescent="0.15">
      <c r="A36" s="9"/>
      <c r="B36" s="55"/>
      <c r="C36" s="73"/>
      <c r="D36" s="87" t="s">
        <v>87</v>
      </c>
      <c r="E36" s="648"/>
      <c r="F36" s="649"/>
      <c r="G36" s="649"/>
      <c r="H36" s="649"/>
      <c r="I36" s="649"/>
      <c r="J36" s="649"/>
      <c r="K36" s="649"/>
      <c r="L36" s="649"/>
      <c r="M36" s="649"/>
      <c r="N36" s="649"/>
      <c r="O36" s="649"/>
      <c r="P36" s="650"/>
      <c r="Q36" s="9"/>
      <c r="R36" s="9"/>
    </row>
    <row r="37" spans="1:18" ht="18.75" customHeight="1" x14ac:dyDescent="0.15">
      <c r="A37" s="9"/>
      <c r="B37" s="55"/>
      <c r="C37" s="73"/>
      <c r="D37" s="87" t="s">
        <v>32</v>
      </c>
      <c r="E37" s="648"/>
      <c r="F37" s="649"/>
      <c r="G37" s="649"/>
      <c r="H37" s="649"/>
      <c r="I37" s="649"/>
      <c r="J37" s="649"/>
      <c r="K37" s="649"/>
      <c r="L37" s="649"/>
      <c r="M37" s="649"/>
      <c r="N37" s="649"/>
      <c r="O37" s="649"/>
      <c r="P37" s="650"/>
      <c r="Q37" s="9"/>
      <c r="R37" s="9"/>
    </row>
    <row r="38" spans="1:18" ht="18.75" customHeight="1" x14ac:dyDescent="0.15">
      <c r="A38" s="9"/>
      <c r="B38" s="56"/>
      <c r="C38" s="72"/>
      <c r="D38" s="88" t="s">
        <v>49</v>
      </c>
      <c r="E38" s="651"/>
      <c r="F38" s="652"/>
      <c r="G38" s="652"/>
      <c r="H38" s="652"/>
      <c r="I38" s="652"/>
      <c r="J38" s="652"/>
      <c r="K38" s="652"/>
      <c r="L38" s="652"/>
      <c r="M38" s="652"/>
      <c r="N38" s="652"/>
      <c r="O38" s="652"/>
      <c r="P38" s="653"/>
      <c r="Q38" s="9"/>
      <c r="R38" s="9"/>
    </row>
    <row r="39" spans="1:18" ht="51" customHeight="1" x14ac:dyDescent="0.15">
      <c r="A39" s="9"/>
      <c r="B39" s="654" t="s">
        <v>272</v>
      </c>
      <c r="C39" s="654"/>
      <c r="D39" s="654"/>
      <c r="E39" s="654"/>
      <c r="F39" s="654"/>
      <c r="G39" s="654"/>
      <c r="H39" s="654"/>
      <c r="I39" s="654"/>
      <c r="J39" s="654"/>
      <c r="K39" s="654"/>
      <c r="L39" s="654"/>
      <c r="M39" s="654"/>
      <c r="N39" s="654"/>
      <c r="O39" s="654"/>
      <c r="P39" s="654"/>
      <c r="Q39" s="9"/>
      <c r="R39" s="9"/>
    </row>
    <row r="40" spans="1:18" ht="10.5" customHeight="1" x14ac:dyDescent="0.15">
      <c r="A40" s="9"/>
      <c r="B40" s="57"/>
      <c r="C40" s="16"/>
      <c r="D40" s="16"/>
      <c r="E40" s="33"/>
      <c r="F40" s="33"/>
      <c r="G40" s="33"/>
      <c r="H40" s="33"/>
      <c r="I40" s="33"/>
      <c r="J40" s="33"/>
      <c r="K40" s="33"/>
      <c r="L40" s="33"/>
      <c r="M40" s="33"/>
      <c r="N40" s="33"/>
      <c r="O40" s="33"/>
      <c r="P40" s="33"/>
      <c r="Q40" s="9"/>
      <c r="R40" s="9"/>
    </row>
    <row r="41" spans="1:18" ht="7.5" customHeight="1" x14ac:dyDescent="0.15">
      <c r="A41" s="9"/>
      <c r="B41" s="57"/>
      <c r="C41" s="16"/>
      <c r="D41" s="16"/>
      <c r="E41" s="33"/>
      <c r="F41" s="33"/>
      <c r="G41" s="33"/>
      <c r="H41" s="33"/>
      <c r="I41" s="33"/>
      <c r="J41" s="33"/>
      <c r="K41" s="33"/>
      <c r="L41" s="33"/>
      <c r="M41" s="33"/>
      <c r="N41" s="33"/>
      <c r="O41" s="33"/>
      <c r="P41" s="33"/>
      <c r="Q41" s="9"/>
      <c r="R41" s="9"/>
    </row>
    <row r="42" spans="1:18" ht="21" customHeight="1" x14ac:dyDescent="0.15">
      <c r="A42" s="9"/>
      <c r="B42" s="37" t="s">
        <v>184</v>
      </c>
      <c r="C42" s="16"/>
      <c r="D42" s="16"/>
      <c r="E42" s="33"/>
      <c r="F42" s="33"/>
      <c r="G42" s="33"/>
      <c r="H42" s="33"/>
      <c r="I42" s="33"/>
      <c r="J42" s="33"/>
      <c r="K42" s="33"/>
      <c r="L42" s="33"/>
      <c r="M42" s="33"/>
      <c r="N42" s="33"/>
      <c r="O42" s="33"/>
      <c r="P42" s="33"/>
      <c r="Q42" s="9"/>
      <c r="R42" s="9"/>
    </row>
    <row r="43" spans="1:18" ht="21" customHeight="1" x14ac:dyDescent="0.15">
      <c r="B43" s="58" t="s">
        <v>57</v>
      </c>
      <c r="C43" s="655" t="s">
        <v>186</v>
      </c>
      <c r="D43" s="655"/>
      <c r="E43" s="9"/>
      <c r="F43" s="9"/>
      <c r="G43" s="9"/>
      <c r="H43" s="9"/>
      <c r="I43" s="9"/>
      <c r="J43" s="9"/>
      <c r="K43" s="9"/>
      <c r="L43" s="9"/>
      <c r="M43" s="9"/>
      <c r="N43" s="9"/>
      <c r="O43" s="9"/>
      <c r="P43" s="9"/>
    </row>
    <row r="44" spans="1:18" ht="30.75" customHeight="1" x14ac:dyDescent="0.15">
      <c r="B44" s="656" t="s">
        <v>181</v>
      </c>
      <c r="C44" s="657"/>
      <c r="D44" s="89" t="s">
        <v>177</v>
      </c>
      <c r="E44" s="572" t="s">
        <v>9</v>
      </c>
      <c r="F44" s="658"/>
      <c r="G44" s="658"/>
      <c r="H44" s="658"/>
      <c r="I44" s="658"/>
      <c r="J44" s="658"/>
      <c r="K44" s="658"/>
      <c r="L44" s="658"/>
      <c r="M44" s="658"/>
      <c r="N44" s="658"/>
      <c r="O44" s="573"/>
      <c r="P44" s="9"/>
    </row>
    <row r="45" spans="1:18" ht="30.75" customHeight="1" x14ac:dyDescent="0.15">
      <c r="B45" s="572"/>
      <c r="C45" s="573"/>
      <c r="D45" s="89" t="s">
        <v>163</v>
      </c>
      <c r="E45" s="572"/>
      <c r="F45" s="658"/>
      <c r="G45" s="658"/>
      <c r="H45" s="658"/>
      <c r="I45" s="658"/>
      <c r="J45" s="658"/>
      <c r="K45" s="658"/>
      <c r="L45" s="658"/>
      <c r="M45" s="658"/>
      <c r="N45" s="658"/>
      <c r="O45" s="573"/>
      <c r="P45" s="9"/>
    </row>
    <row r="46" spans="1:18" ht="30.75" customHeight="1" x14ac:dyDescent="0.15">
      <c r="B46" s="659"/>
      <c r="C46" s="660"/>
      <c r="D46" s="866" t="s">
        <v>273</v>
      </c>
      <c r="E46" s="661" t="s">
        <v>178</v>
      </c>
      <c r="F46" s="662"/>
      <c r="G46" s="662"/>
      <c r="H46" s="662"/>
      <c r="I46" s="662"/>
      <c r="J46" s="662"/>
      <c r="K46" s="662"/>
      <c r="L46" s="662"/>
      <c r="M46" s="662"/>
      <c r="N46" s="662"/>
      <c r="O46" s="663"/>
      <c r="P46" s="9"/>
    </row>
    <row r="47" spans="1:18" ht="30.75" customHeight="1" x14ac:dyDescent="0.15">
      <c r="B47" s="607" t="s">
        <v>242</v>
      </c>
      <c r="C47" s="610"/>
      <c r="D47" s="840"/>
      <c r="E47" s="664" t="s">
        <v>179</v>
      </c>
      <c r="F47" s="665"/>
      <c r="G47" s="665"/>
      <c r="H47" s="665"/>
      <c r="I47" s="665"/>
      <c r="J47" s="665"/>
      <c r="K47" s="665"/>
      <c r="L47" s="665"/>
      <c r="M47" s="665"/>
      <c r="N47" s="665"/>
      <c r="O47" s="666"/>
      <c r="P47" s="9"/>
    </row>
    <row r="48" spans="1:18" ht="30.75" customHeight="1" x14ac:dyDescent="0.15">
      <c r="B48" s="667"/>
      <c r="C48" s="668"/>
      <c r="D48" s="867"/>
      <c r="E48" s="669" t="s">
        <v>180</v>
      </c>
      <c r="F48" s="670"/>
      <c r="G48" s="670"/>
      <c r="H48" s="670"/>
      <c r="I48" s="670"/>
      <c r="J48" s="670"/>
      <c r="K48" s="670"/>
      <c r="L48" s="670"/>
      <c r="M48" s="670"/>
      <c r="N48" s="670"/>
      <c r="O48" s="671"/>
      <c r="P48" s="9"/>
    </row>
    <row r="49" spans="2:18" ht="19.5" customHeight="1" x14ac:dyDescent="0.15">
      <c r="B49" s="59" t="s">
        <v>182</v>
      </c>
      <c r="C49" s="9"/>
      <c r="D49" s="9"/>
      <c r="E49" s="9"/>
      <c r="F49" s="9"/>
      <c r="G49" s="9"/>
      <c r="H49" s="9"/>
      <c r="I49" s="9"/>
      <c r="J49" s="9"/>
      <c r="K49" s="9"/>
      <c r="L49" s="9"/>
      <c r="M49" s="9"/>
      <c r="N49" s="9"/>
      <c r="O49" s="9"/>
      <c r="P49" s="9"/>
    </row>
    <row r="50" spans="2:18" ht="7.5" customHeight="1" x14ac:dyDescent="0.15">
      <c r="B50" s="59"/>
      <c r="C50" s="9"/>
      <c r="D50" s="9"/>
      <c r="E50" s="9"/>
      <c r="F50" s="9"/>
      <c r="G50" s="9"/>
      <c r="H50" s="9"/>
      <c r="I50" s="9"/>
      <c r="J50" s="9"/>
      <c r="K50" s="9"/>
      <c r="L50" s="9"/>
      <c r="M50" s="9"/>
      <c r="N50" s="9"/>
      <c r="O50" s="9"/>
      <c r="P50" s="9"/>
    </row>
    <row r="51" spans="2:18" ht="19.5" customHeight="1" x14ac:dyDescent="0.15">
      <c r="B51" s="58" t="s">
        <v>117</v>
      </c>
      <c r="C51" s="655" t="s">
        <v>199</v>
      </c>
      <c r="D51" s="655"/>
      <c r="E51" s="9"/>
      <c r="F51" s="9"/>
      <c r="G51" s="9"/>
      <c r="H51" s="9"/>
      <c r="I51" s="9"/>
      <c r="J51" s="9"/>
      <c r="K51" s="9"/>
      <c r="L51" s="9"/>
      <c r="M51" s="9"/>
      <c r="N51" s="9"/>
      <c r="O51" s="9"/>
      <c r="P51" s="9"/>
    </row>
    <row r="52" spans="2:18" ht="18" customHeight="1" x14ac:dyDescent="0.15">
      <c r="B52" s="58"/>
      <c r="C52" s="74"/>
      <c r="D52" s="74"/>
      <c r="E52" s="9"/>
      <c r="F52" s="9"/>
      <c r="G52" s="672" t="s">
        <v>302</v>
      </c>
      <c r="H52" s="672"/>
      <c r="I52" s="672"/>
      <c r="J52" s="9"/>
      <c r="K52" s="672" t="s">
        <v>303</v>
      </c>
      <c r="L52" s="672"/>
      <c r="M52" s="672"/>
      <c r="N52" s="9"/>
      <c r="O52" s="9"/>
      <c r="P52" s="9"/>
    </row>
    <row r="53" spans="2:18" ht="21.75" customHeight="1" x14ac:dyDescent="0.15">
      <c r="B53" s="58"/>
      <c r="C53" s="550" t="s">
        <v>199</v>
      </c>
      <c r="D53" s="673"/>
      <c r="E53" s="105">
        <v>2</v>
      </c>
      <c r="F53" s="9" t="s">
        <v>304</v>
      </c>
      <c r="G53" s="12" t="s">
        <v>79</v>
      </c>
      <c r="H53" s="105">
        <v>1</v>
      </c>
      <c r="I53" s="9" t="s">
        <v>58</v>
      </c>
      <c r="J53" s="9" t="s">
        <v>76</v>
      </c>
      <c r="K53" s="12" t="s">
        <v>79</v>
      </c>
      <c r="L53" s="105">
        <v>2</v>
      </c>
      <c r="M53" s="25" t="s">
        <v>208</v>
      </c>
      <c r="N53" s="9"/>
      <c r="O53" s="9"/>
      <c r="P53" s="9"/>
      <c r="R53" s="37" t="s">
        <v>202</v>
      </c>
    </row>
    <row r="54" spans="2:18" ht="12.75" customHeight="1" x14ac:dyDescent="0.15">
      <c r="B54" s="58"/>
      <c r="C54" s="74"/>
      <c r="D54" s="6"/>
      <c r="E54" s="11"/>
      <c r="F54" s="9"/>
      <c r="G54" s="12"/>
      <c r="H54" s="11"/>
      <c r="I54" s="9"/>
      <c r="J54" s="9"/>
      <c r="K54" s="12"/>
      <c r="L54" s="11"/>
      <c r="M54" s="25"/>
      <c r="N54" s="9"/>
      <c r="O54" s="9"/>
      <c r="P54" s="9"/>
    </row>
    <row r="55" spans="2:18" ht="21.75" customHeight="1" x14ac:dyDescent="0.15">
      <c r="B55" s="58"/>
      <c r="C55" s="550" t="s">
        <v>271</v>
      </c>
      <c r="D55" s="550"/>
      <c r="E55" s="12"/>
      <c r="F55" s="119">
        <v>1</v>
      </c>
      <c r="G55" s="9" t="s">
        <v>306</v>
      </c>
      <c r="H55" s="9"/>
      <c r="I55" s="9"/>
      <c r="J55" s="9"/>
      <c r="K55" s="9"/>
      <c r="L55" s="9"/>
      <c r="M55" s="9"/>
      <c r="N55" s="9"/>
      <c r="O55" s="9"/>
      <c r="P55" s="9"/>
    </row>
    <row r="56" spans="2:18" ht="6.75" customHeight="1" x14ac:dyDescent="0.15">
      <c r="B56" s="58"/>
      <c r="C56" s="74"/>
      <c r="D56" s="74"/>
      <c r="E56" s="9"/>
      <c r="F56" s="9"/>
      <c r="G56" s="9"/>
      <c r="H56" s="9"/>
      <c r="I56" s="9"/>
      <c r="J56" s="9"/>
      <c r="K56" s="9"/>
      <c r="L56" s="9"/>
      <c r="M56" s="9"/>
      <c r="N56" s="9"/>
      <c r="O56" s="9"/>
      <c r="P56" s="9"/>
    </row>
    <row r="57" spans="2:18" ht="19.5" customHeight="1" x14ac:dyDescent="0.15">
      <c r="B57" s="58"/>
      <c r="C57" s="74"/>
      <c r="D57" s="59" t="s">
        <v>307</v>
      </c>
      <c r="E57" s="9"/>
      <c r="F57" s="9"/>
      <c r="G57" s="9"/>
      <c r="H57" s="9"/>
      <c r="I57" s="9"/>
      <c r="J57" s="9"/>
      <c r="K57" s="9"/>
      <c r="L57" s="9"/>
      <c r="M57" s="9"/>
      <c r="N57" s="9"/>
      <c r="O57" s="9"/>
      <c r="P57" s="9"/>
    </row>
    <row r="58" spans="2:18" ht="21.75" customHeight="1" x14ac:dyDescent="0.15">
      <c r="B58" s="59"/>
      <c r="C58" s="9"/>
      <c r="D58" s="90"/>
      <c r="E58" s="674" t="s">
        <v>76</v>
      </c>
      <c r="F58" s="675"/>
      <c r="G58" s="676"/>
      <c r="H58" s="677"/>
      <c r="I58" s="678"/>
      <c r="J58" s="9"/>
      <c r="K58" s="162"/>
      <c r="L58" s="163"/>
      <c r="M58" s="9"/>
      <c r="N58" s="9"/>
      <c r="O58" s="9"/>
      <c r="P58" s="9"/>
    </row>
    <row r="59" spans="2:18" ht="12" customHeight="1" x14ac:dyDescent="0.15">
      <c r="B59" s="59"/>
      <c r="C59" s="9"/>
      <c r="D59" s="91"/>
      <c r="E59" s="11"/>
      <c r="F59" s="11"/>
      <c r="G59" s="91"/>
      <c r="H59" s="91"/>
      <c r="I59" s="91"/>
      <c r="J59" s="9"/>
      <c r="K59" s="163"/>
      <c r="L59" s="163"/>
      <c r="M59" s="9"/>
      <c r="N59" s="9"/>
      <c r="O59" s="9"/>
      <c r="P59" s="9"/>
    </row>
    <row r="60" spans="2:18" ht="19.5" customHeight="1" x14ac:dyDescent="0.15">
      <c r="B60" s="59"/>
      <c r="C60" s="9"/>
      <c r="D60" s="59" t="s">
        <v>308</v>
      </c>
      <c r="E60" s="11"/>
      <c r="F60" s="11"/>
      <c r="G60" s="91"/>
      <c r="H60" s="91"/>
      <c r="I60" s="91"/>
      <c r="J60" s="9"/>
      <c r="K60" s="163"/>
      <c r="L60" s="163"/>
      <c r="M60" s="9"/>
      <c r="N60" s="9"/>
      <c r="O60" s="9"/>
      <c r="P60" s="9"/>
    </row>
    <row r="61" spans="2:18" ht="21.75" customHeight="1" x14ac:dyDescent="0.15">
      <c r="B61" s="59"/>
      <c r="C61" s="9"/>
      <c r="D61" s="90"/>
      <c r="E61" s="674" t="s">
        <v>76</v>
      </c>
      <c r="F61" s="675"/>
      <c r="G61" s="676"/>
      <c r="H61" s="677"/>
      <c r="I61" s="678"/>
      <c r="J61" s="9"/>
      <c r="K61" s="163"/>
      <c r="L61" s="163"/>
      <c r="M61" s="9"/>
      <c r="N61" s="9"/>
      <c r="O61" s="9"/>
      <c r="P61" s="9"/>
    </row>
    <row r="62" spans="2:18" ht="12" customHeight="1" x14ac:dyDescent="0.15">
      <c r="B62" s="59"/>
      <c r="C62" s="9"/>
      <c r="D62" s="91"/>
      <c r="E62" s="11"/>
      <c r="F62" s="11"/>
      <c r="G62" s="91"/>
      <c r="H62" s="91"/>
      <c r="I62" s="91"/>
      <c r="J62" s="9"/>
      <c r="K62" s="163"/>
      <c r="L62" s="163"/>
      <c r="M62" s="9"/>
      <c r="N62" s="9"/>
      <c r="O62" s="9"/>
      <c r="P62" s="9"/>
    </row>
    <row r="63" spans="2:18" ht="19.5" customHeight="1" x14ac:dyDescent="0.15">
      <c r="B63" s="59"/>
      <c r="C63" s="9"/>
      <c r="D63" s="59" t="s">
        <v>309</v>
      </c>
      <c r="E63" s="11"/>
      <c r="F63" s="11"/>
      <c r="G63" s="91"/>
      <c r="H63" s="91"/>
      <c r="I63" s="91"/>
      <c r="J63" s="9"/>
      <c r="K63" s="163"/>
      <c r="L63" s="163"/>
      <c r="M63" s="9"/>
      <c r="N63" s="9"/>
      <c r="O63" s="9"/>
      <c r="P63" s="9"/>
    </row>
    <row r="64" spans="2:18" ht="21.75" customHeight="1" x14ac:dyDescent="0.15">
      <c r="B64" s="59"/>
      <c r="C64" s="9"/>
      <c r="D64" s="90"/>
      <c r="E64" s="674" t="s">
        <v>76</v>
      </c>
      <c r="F64" s="675"/>
      <c r="G64" s="676"/>
      <c r="H64" s="677"/>
      <c r="I64" s="678"/>
      <c r="J64" s="9"/>
      <c r="K64" s="163"/>
      <c r="L64" s="163"/>
      <c r="M64" s="9"/>
      <c r="N64" s="9"/>
      <c r="O64" s="9"/>
      <c r="P64" s="9"/>
    </row>
    <row r="65" spans="1:18" ht="12" customHeight="1" x14ac:dyDescent="0.15">
      <c r="B65" s="59"/>
      <c r="C65" s="9"/>
      <c r="D65" s="91"/>
      <c r="E65" s="11"/>
      <c r="F65" s="11"/>
      <c r="G65" s="91"/>
      <c r="H65" s="91"/>
      <c r="I65" s="91"/>
      <c r="J65" s="9"/>
      <c r="K65" s="163"/>
      <c r="L65" s="163"/>
      <c r="M65" s="9"/>
      <c r="N65" s="9"/>
      <c r="O65" s="9"/>
      <c r="P65" s="9"/>
    </row>
    <row r="66" spans="1:18" ht="20.25" customHeight="1" x14ac:dyDescent="0.15">
      <c r="A66" s="9"/>
      <c r="B66" s="57"/>
      <c r="C66" s="16"/>
      <c r="D66" s="59" t="s">
        <v>188</v>
      </c>
      <c r="E66" s="33"/>
      <c r="F66" s="33"/>
      <c r="G66" s="33"/>
      <c r="H66" s="33"/>
      <c r="I66" s="33"/>
      <c r="J66" s="33"/>
      <c r="K66" s="33"/>
      <c r="L66" s="33"/>
      <c r="M66" s="33"/>
      <c r="N66" s="33"/>
      <c r="O66" s="33"/>
      <c r="P66" s="33"/>
      <c r="Q66" s="9"/>
      <c r="R66" s="9"/>
    </row>
    <row r="67" spans="1:18" ht="21.75" customHeight="1" x14ac:dyDescent="0.15">
      <c r="A67" s="9"/>
      <c r="B67" s="57"/>
      <c r="C67" s="16"/>
      <c r="D67" s="90"/>
      <c r="E67" s="674" t="s">
        <v>76</v>
      </c>
      <c r="F67" s="675"/>
      <c r="G67" s="676"/>
      <c r="H67" s="677"/>
      <c r="I67" s="678"/>
      <c r="J67" s="9"/>
      <c r="K67" s="163"/>
      <c r="L67" s="163"/>
      <c r="M67" s="9"/>
      <c r="N67" s="9"/>
      <c r="O67" s="9"/>
      <c r="P67" s="33"/>
      <c r="Q67" s="9"/>
      <c r="R67" s="9"/>
    </row>
    <row r="68" spans="1:18" ht="10.5" customHeight="1" x14ac:dyDescent="0.15">
      <c r="A68" s="9"/>
      <c r="B68" s="57"/>
      <c r="C68" s="16"/>
      <c r="D68" s="16"/>
      <c r="E68" s="33"/>
      <c r="F68" s="33"/>
      <c r="G68" s="33"/>
      <c r="H68" s="33"/>
      <c r="I68" s="33"/>
      <c r="J68" s="33"/>
      <c r="K68" s="33"/>
      <c r="L68" s="33"/>
      <c r="M68" s="33"/>
      <c r="N68" s="33"/>
      <c r="O68" s="33"/>
      <c r="P68" s="33"/>
      <c r="Q68" s="9"/>
      <c r="R68" s="9"/>
    </row>
    <row r="69" spans="1:18" ht="24" customHeight="1" x14ac:dyDescent="0.15">
      <c r="A69" s="9"/>
      <c r="B69" s="58" t="s">
        <v>39</v>
      </c>
      <c r="C69" s="655" t="s">
        <v>274</v>
      </c>
      <c r="D69" s="655"/>
      <c r="E69" s="33"/>
      <c r="F69" s="33"/>
      <c r="G69" s="33"/>
      <c r="H69" s="33"/>
      <c r="I69" s="33"/>
      <c r="J69" s="33"/>
      <c r="K69" s="33"/>
      <c r="L69" s="33"/>
      <c r="M69" s="33"/>
      <c r="N69" s="33"/>
      <c r="O69" s="33"/>
      <c r="P69" s="33"/>
      <c r="Q69" s="9"/>
      <c r="R69" s="9"/>
    </row>
    <row r="70" spans="1:18" ht="35.25" customHeight="1" x14ac:dyDescent="0.15">
      <c r="A70" s="9"/>
      <c r="B70" s="57"/>
      <c r="C70" s="75" t="s">
        <v>276</v>
      </c>
      <c r="D70" s="75"/>
      <c r="E70" s="75"/>
      <c r="F70" s="75"/>
      <c r="G70" s="75"/>
      <c r="H70" s="75"/>
      <c r="I70" s="75"/>
      <c r="J70" s="679">
        <f>+E77</f>
        <v>0</v>
      </c>
      <c r="K70" s="680"/>
      <c r="L70" s="681"/>
      <c r="M70" s="33"/>
      <c r="N70" s="33"/>
      <c r="O70" s="33"/>
      <c r="P70" s="33"/>
      <c r="Q70" s="9"/>
      <c r="R70" s="9"/>
    </row>
    <row r="71" spans="1:18" ht="24" customHeight="1" x14ac:dyDescent="0.15">
      <c r="A71" s="9"/>
      <c r="B71" s="57"/>
      <c r="C71" s="551" t="s">
        <v>277</v>
      </c>
      <c r="D71" s="551"/>
      <c r="E71" s="33"/>
      <c r="F71" s="33"/>
      <c r="G71" s="33"/>
      <c r="H71" s="33"/>
      <c r="I71" s="33"/>
      <c r="J71" s="33"/>
      <c r="K71" s="33"/>
      <c r="L71" s="33"/>
      <c r="M71" s="33"/>
      <c r="N71" s="33"/>
      <c r="O71" s="33"/>
      <c r="P71" s="33"/>
      <c r="Q71" s="9"/>
      <c r="R71" s="9"/>
    </row>
    <row r="72" spans="1:18" ht="33" customHeight="1" x14ac:dyDescent="0.15">
      <c r="A72" s="9"/>
      <c r="B72" s="57"/>
      <c r="C72" s="14"/>
      <c r="D72" s="92" t="s">
        <v>155</v>
      </c>
      <c r="E72" s="571" t="s">
        <v>41</v>
      </c>
      <c r="F72" s="571"/>
      <c r="G72" s="572" t="s">
        <v>280</v>
      </c>
      <c r="H72" s="658"/>
      <c r="I72" s="658"/>
      <c r="J72" s="658"/>
      <c r="K72" s="658"/>
      <c r="L72" s="658"/>
      <c r="M72" s="658"/>
      <c r="N72" s="658"/>
      <c r="O72" s="573"/>
      <c r="P72" s="33"/>
      <c r="Q72" s="9"/>
      <c r="R72" s="9"/>
    </row>
    <row r="73" spans="1:18" ht="33" customHeight="1" x14ac:dyDescent="0.15">
      <c r="A73" s="9"/>
      <c r="B73" s="57"/>
      <c r="C73" s="25"/>
      <c r="D73" s="92" t="s">
        <v>262</v>
      </c>
      <c r="E73" s="682"/>
      <c r="F73" s="683"/>
      <c r="G73" s="572"/>
      <c r="H73" s="658"/>
      <c r="I73" s="658"/>
      <c r="J73" s="658"/>
      <c r="K73" s="658"/>
      <c r="L73" s="658"/>
      <c r="M73" s="658"/>
      <c r="N73" s="658"/>
      <c r="O73" s="573"/>
      <c r="P73" s="33"/>
      <c r="Q73" s="9"/>
      <c r="R73" s="9"/>
    </row>
    <row r="74" spans="1:18" ht="33" customHeight="1" x14ac:dyDescent="0.15">
      <c r="A74" s="9"/>
      <c r="B74" s="57"/>
      <c r="C74" s="25"/>
      <c r="D74" s="92" t="s">
        <v>74</v>
      </c>
      <c r="E74" s="682"/>
      <c r="F74" s="683"/>
      <c r="G74" s="572"/>
      <c r="H74" s="658"/>
      <c r="I74" s="658"/>
      <c r="J74" s="658"/>
      <c r="K74" s="658"/>
      <c r="L74" s="658"/>
      <c r="M74" s="658"/>
      <c r="N74" s="658"/>
      <c r="O74" s="573"/>
      <c r="P74" s="33"/>
      <c r="Q74" s="9"/>
      <c r="R74" s="9"/>
    </row>
    <row r="75" spans="1:18" ht="33" customHeight="1" x14ac:dyDescent="0.15">
      <c r="A75" s="9"/>
      <c r="B75" s="57"/>
      <c r="C75" s="25"/>
      <c r="D75" s="92" t="s">
        <v>278</v>
      </c>
      <c r="E75" s="682"/>
      <c r="F75" s="683"/>
      <c r="G75" s="572"/>
      <c r="H75" s="658"/>
      <c r="I75" s="658"/>
      <c r="J75" s="658"/>
      <c r="K75" s="658"/>
      <c r="L75" s="658"/>
      <c r="M75" s="658"/>
      <c r="N75" s="658"/>
      <c r="O75" s="573"/>
      <c r="P75" s="33"/>
      <c r="Q75" s="9"/>
      <c r="R75" s="9"/>
    </row>
    <row r="76" spans="1:18" ht="33" customHeight="1" x14ac:dyDescent="0.15">
      <c r="A76" s="9"/>
      <c r="B76" s="57"/>
      <c r="C76" s="25"/>
      <c r="D76" s="92" t="s">
        <v>279</v>
      </c>
      <c r="E76" s="682"/>
      <c r="F76" s="683"/>
      <c r="G76" s="572"/>
      <c r="H76" s="658"/>
      <c r="I76" s="658"/>
      <c r="J76" s="658"/>
      <c r="K76" s="658"/>
      <c r="L76" s="658"/>
      <c r="M76" s="658"/>
      <c r="N76" s="658"/>
      <c r="O76" s="573"/>
      <c r="P76" s="33"/>
      <c r="Q76" s="9"/>
      <c r="R76" s="9"/>
    </row>
    <row r="77" spans="1:18" ht="33" customHeight="1" x14ac:dyDescent="0.15">
      <c r="A77" s="9"/>
      <c r="B77" s="57"/>
      <c r="C77" s="25"/>
      <c r="D77" s="41" t="s">
        <v>24</v>
      </c>
      <c r="E77" s="682">
        <f>SUM(E73:F76)</f>
        <v>0</v>
      </c>
      <c r="F77" s="683"/>
      <c r="G77" s="572"/>
      <c r="H77" s="658"/>
      <c r="I77" s="658"/>
      <c r="J77" s="658"/>
      <c r="K77" s="658"/>
      <c r="L77" s="658"/>
      <c r="M77" s="658"/>
      <c r="N77" s="658"/>
      <c r="O77" s="573"/>
      <c r="P77" s="33"/>
      <c r="Q77" s="9"/>
      <c r="R77" s="9"/>
    </row>
    <row r="78" spans="1:18" ht="24" customHeight="1" x14ac:dyDescent="0.15">
      <c r="A78" s="9"/>
      <c r="B78" s="57"/>
      <c r="C78" s="25"/>
      <c r="D78" s="14" t="s">
        <v>141</v>
      </c>
      <c r="E78" s="33"/>
      <c r="F78" s="33"/>
      <c r="G78" s="33"/>
      <c r="H78" s="33"/>
      <c r="I78" s="33"/>
      <c r="J78" s="33"/>
      <c r="K78" s="33"/>
      <c r="L78" s="33"/>
      <c r="M78" s="33"/>
      <c r="N78" s="33"/>
      <c r="O78" s="33"/>
      <c r="P78" s="33"/>
      <c r="Q78" s="9"/>
      <c r="R78" s="9"/>
    </row>
    <row r="79" spans="1:18" ht="24" customHeight="1" x14ac:dyDescent="0.15">
      <c r="A79" s="9"/>
      <c r="B79" s="57"/>
      <c r="C79" s="25"/>
      <c r="D79" s="14"/>
      <c r="E79" s="33"/>
      <c r="F79" s="33"/>
      <c r="G79" s="33"/>
      <c r="H79" s="33"/>
      <c r="I79" s="33"/>
      <c r="J79" s="33"/>
      <c r="K79" s="33"/>
      <c r="L79" s="33"/>
      <c r="M79" s="33"/>
      <c r="N79" s="33"/>
      <c r="O79" s="33"/>
      <c r="P79" s="33"/>
      <c r="Q79" s="9"/>
      <c r="R79" s="9"/>
    </row>
    <row r="80" spans="1:18" ht="21.75" customHeight="1" x14ac:dyDescent="0.15">
      <c r="B80" s="37" t="s">
        <v>189</v>
      </c>
    </row>
    <row r="81" spans="1:21" ht="7.5" customHeight="1" x14ac:dyDescent="0.15">
      <c r="B81" s="51"/>
      <c r="C81" s="51"/>
      <c r="D81" s="51"/>
      <c r="E81" s="51"/>
      <c r="F81" s="51"/>
      <c r="G81" s="51"/>
      <c r="H81" s="51"/>
      <c r="I81" s="51"/>
      <c r="J81" s="51"/>
      <c r="K81" s="51"/>
      <c r="L81" s="51"/>
      <c r="M81" s="51"/>
      <c r="N81" s="51"/>
      <c r="O81" s="51"/>
      <c r="P81" s="51"/>
    </row>
    <row r="82" spans="1:21" ht="27" customHeight="1" x14ac:dyDescent="0.15">
      <c r="A82" s="9"/>
      <c r="B82" s="921"/>
      <c r="C82" s="922"/>
      <c r="D82" s="922"/>
      <c r="E82" s="922"/>
      <c r="F82" s="922"/>
      <c r="G82" s="922"/>
      <c r="H82" s="922"/>
      <c r="I82" s="922"/>
      <c r="J82" s="922"/>
      <c r="K82" s="922"/>
      <c r="L82" s="922"/>
      <c r="M82" s="922"/>
      <c r="N82" s="922"/>
      <c r="O82" s="922"/>
      <c r="P82" s="923"/>
      <c r="Q82" s="9"/>
      <c r="R82" s="9"/>
      <c r="U82" s="37" t="s">
        <v>119</v>
      </c>
    </row>
    <row r="83" spans="1:21" ht="27" customHeight="1" x14ac:dyDescent="0.15">
      <c r="A83" s="9"/>
      <c r="B83" s="924"/>
      <c r="C83" s="570"/>
      <c r="D83" s="570"/>
      <c r="E83" s="570"/>
      <c r="F83" s="570"/>
      <c r="G83" s="570"/>
      <c r="H83" s="570"/>
      <c r="I83" s="570"/>
      <c r="J83" s="570"/>
      <c r="K83" s="570"/>
      <c r="L83" s="570"/>
      <c r="M83" s="570"/>
      <c r="N83" s="570"/>
      <c r="O83" s="570"/>
      <c r="P83" s="925"/>
      <c r="Q83" s="9"/>
      <c r="R83" s="9"/>
    </row>
    <row r="84" spans="1:21" ht="27" customHeight="1" x14ac:dyDescent="0.15">
      <c r="A84" s="9"/>
      <c r="B84" s="924"/>
      <c r="C84" s="570"/>
      <c r="D84" s="570"/>
      <c r="E84" s="570"/>
      <c r="F84" s="570"/>
      <c r="G84" s="570"/>
      <c r="H84" s="570"/>
      <c r="I84" s="570"/>
      <c r="J84" s="570"/>
      <c r="K84" s="570"/>
      <c r="L84" s="570"/>
      <c r="M84" s="570"/>
      <c r="N84" s="570"/>
      <c r="O84" s="570"/>
      <c r="P84" s="925"/>
      <c r="Q84" s="9"/>
      <c r="R84" s="9"/>
    </row>
    <row r="85" spans="1:21" ht="27" customHeight="1" x14ac:dyDescent="0.15">
      <c r="A85" s="9"/>
      <c r="B85" s="924"/>
      <c r="C85" s="570"/>
      <c r="D85" s="570"/>
      <c r="E85" s="570"/>
      <c r="F85" s="570"/>
      <c r="G85" s="570"/>
      <c r="H85" s="570"/>
      <c r="I85" s="570"/>
      <c r="J85" s="570"/>
      <c r="K85" s="570"/>
      <c r="L85" s="570"/>
      <c r="M85" s="570"/>
      <c r="N85" s="570"/>
      <c r="O85" s="570"/>
      <c r="P85" s="925"/>
      <c r="Q85" s="9"/>
      <c r="R85" s="9"/>
    </row>
    <row r="86" spans="1:21" ht="27" customHeight="1" x14ac:dyDescent="0.15">
      <c r="A86" s="9"/>
      <c r="B86" s="924"/>
      <c r="C86" s="570"/>
      <c r="D86" s="570"/>
      <c r="E86" s="570"/>
      <c r="F86" s="570"/>
      <c r="G86" s="570"/>
      <c r="H86" s="570"/>
      <c r="I86" s="570"/>
      <c r="J86" s="570"/>
      <c r="K86" s="570"/>
      <c r="L86" s="570"/>
      <c r="M86" s="570"/>
      <c r="N86" s="570"/>
      <c r="O86" s="570"/>
      <c r="P86" s="925"/>
      <c r="Q86" s="9"/>
      <c r="R86" s="9"/>
    </row>
    <row r="87" spans="1:21" ht="27" customHeight="1" x14ac:dyDescent="0.15">
      <c r="A87" s="9"/>
      <c r="B87" s="924"/>
      <c r="C87" s="570"/>
      <c r="D87" s="570"/>
      <c r="E87" s="570"/>
      <c r="F87" s="570"/>
      <c r="G87" s="570"/>
      <c r="H87" s="570"/>
      <c r="I87" s="570"/>
      <c r="J87" s="570"/>
      <c r="K87" s="570"/>
      <c r="L87" s="570"/>
      <c r="M87" s="570"/>
      <c r="N87" s="570"/>
      <c r="O87" s="570"/>
      <c r="P87" s="925"/>
      <c r="Q87" s="9"/>
      <c r="R87" s="9"/>
    </row>
    <row r="88" spans="1:21" ht="27" customHeight="1" x14ac:dyDescent="0.15">
      <c r="A88" s="9"/>
      <c r="B88" s="924"/>
      <c r="C88" s="570"/>
      <c r="D88" s="570"/>
      <c r="E88" s="570"/>
      <c r="F88" s="570"/>
      <c r="G88" s="570"/>
      <c r="H88" s="570"/>
      <c r="I88" s="570"/>
      <c r="J88" s="570"/>
      <c r="K88" s="570"/>
      <c r="L88" s="570"/>
      <c r="M88" s="570"/>
      <c r="N88" s="570"/>
      <c r="O88" s="570"/>
      <c r="P88" s="925"/>
      <c r="Q88" s="9"/>
      <c r="R88" s="9"/>
    </row>
    <row r="89" spans="1:21" ht="27" customHeight="1" x14ac:dyDescent="0.15">
      <c r="B89" s="924"/>
      <c r="C89" s="570"/>
      <c r="D89" s="570"/>
      <c r="E89" s="570"/>
      <c r="F89" s="570"/>
      <c r="G89" s="570"/>
      <c r="H89" s="570"/>
      <c r="I89" s="570"/>
      <c r="J89" s="570"/>
      <c r="K89" s="570"/>
      <c r="L89" s="570"/>
      <c r="M89" s="570"/>
      <c r="N89" s="570"/>
      <c r="O89" s="570"/>
      <c r="P89" s="925"/>
    </row>
    <row r="90" spans="1:21" ht="27" customHeight="1" x14ac:dyDescent="0.15">
      <c r="B90" s="926"/>
      <c r="C90" s="927"/>
      <c r="D90" s="927"/>
      <c r="E90" s="927"/>
      <c r="F90" s="927"/>
      <c r="G90" s="927"/>
      <c r="H90" s="927"/>
      <c r="I90" s="927"/>
      <c r="J90" s="927"/>
      <c r="K90" s="927"/>
      <c r="L90" s="927"/>
      <c r="M90" s="927"/>
      <c r="N90" s="927"/>
      <c r="O90" s="927"/>
      <c r="P90" s="928"/>
    </row>
    <row r="91" spans="1:21" ht="21" customHeight="1" x14ac:dyDescent="0.15">
      <c r="B91" s="43"/>
      <c r="C91" s="43"/>
      <c r="D91" s="43"/>
      <c r="E91" s="43"/>
      <c r="F91" s="43"/>
      <c r="G91" s="43"/>
      <c r="H91" s="43"/>
      <c r="I91" s="43"/>
      <c r="J91" s="43"/>
      <c r="K91" s="43"/>
      <c r="L91" s="43"/>
      <c r="M91" s="43"/>
      <c r="N91" s="43"/>
      <c r="O91" s="43"/>
      <c r="P91" s="43"/>
    </row>
    <row r="93" spans="1:21" ht="21.75" customHeight="1" x14ac:dyDescent="0.15">
      <c r="B93" s="37" t="s">
        <v>191</v>
      </c>
    </row>
    <row r="94" spans="1:21" ht="8.25" customHeight="1" x14ac:dyDescent="0.15"/>
    <row r="95" spans="1:21" ht="26.25" customHeight="1" x14ac:dyDescent="0.15">
      <c r="B95" s="921"/>
      <c r="C95" s="922"/>
      <c r="D95" s="922"/>
      <c r="E95" s="922"/>
      <c r="F95" s="922"/>
      <c r="G95" s="922"/>
      <c r="H95" s="922"/>
      <c r="I95" s="922"/>
      <c r="J95" s="922"/>
      <c r="K95" s="922"/>
      <c r="L95" s="922"/>
      <c r="M95" s="922"/>
      <c r="N95" s="922"/>
      <c r="O95" s="922"/>
      <c r="P95" s="923"/>
      <c r="S95" s="37" t="s">
        <v>30</v>
      </c>
    </row>
    <row r="96" spans="1:21" ht="26.25" customHeight="1" x14ac:dyDescent="0.15">
      <c r="B96" s="924"/>
      <c r="C96" s="570"/>
      <c r="D96" s="570"/>
      <c r="E96" s="570"/>
      <c r="F96" s="570"/>
      <c r="G96" s="570"/>
      <c r="H96" s="570"/>
      <c r="I96" s="570"/>
      <c r="J96" s="570"/>
      <c r="K96" s="570"/>
      <c r="L96" s="570"/>
      <c r="M96" s="570"/>
      <c r="N96" s="570"/>
      <c r="O96" s="570"/>
      <c r="P96" s="925"/>
      <c r="S96" s="37" t="s">
        <v>105</v>
      </c>
    </row>
    <row r="97" spans="2:19" ht="26.25" customHeight="1" x14ac:dyDescent="0.15">
      <c r="B97" s="924"/>
      <c r="C97" s="570"/>
      <c r="D97" s="570"/>
      <c r="E97" s="570"/>
      <c r="F97" s="570"/>
      <c r="G97" s="570"/>
      <c r="H97" s="570"/>
      <c r="I97" s="570"/>
      <c r="J97" s="570"/>
      <c r="K97" s="570"/>
      <c r="L97" s="570"/>
      <c r="M97" s="570"/>
      <c r="N97" s="570"/>
      <c r="O97" s="570"/>
      <c r="P97" s="925"/>
      <c r="S97" s="37" t="s">
        <v>55</v>
      </c>
    </row>
    <row r="98" spans="2:19" ht="26.25" customHeight="1" x14ac:dyDescent="0.15">
      <c r="B98" s="924"/>
      <c r="C98" s="570"/>
      <c r="D98" s="570"/>
      <c r="E98" s="570"/>
      <c r="F98" s="570"/>
      <c r="G98" s="570"/>
      <c r="H98" s="570"/>
      <c r="I98" s="570"/>
      <c r="J98" s="570"/>
      <c r="K98" s="570"/>
      <c r="L98" s="570"/>
      <c r="M98" s="570"/>
      <c r="N98" s="570"/>
      <c r="O98" s="570"/>
      <c r="P98" s="925"/>
      <c r="S98" s="37" t="s">
        <v>122</v>
      </c>
    </row>
    <row r="99" spans="2:19" ht="26.25" customHeight="1" x14ac:dyDescent="0.15">
      <c r="B99" s="924"/>
      <c r="C99" s="570"/>
      <c r="D99" s="570"/>
      <c r="E99" s="570"/>
      <c r="F99" s="570"/>
      <c r="G99" s="570"/>
      <c r="H99" s="570"/>
      <c r="I99" s="570"/>
      <c r="J99" s="570"/>
      <c r="K99" s="570"/>
      <c r="L99" s="570"/>
      <c r="M99" s="570"/>
      <c r="N99" s="570"/>
      <c r="O99" s="570"/>
      <c r="P99" s="925"/>
      <c r="S99" s="37" t="s">
        <v>125</v>
      </c>
    </row>
    <row r="100" spans="2:19" ht="26.25" customHeight="1" x14ac:dyDescent="0.15">
      <c r="B100" s="924"/>
      <c r="C100" s="570"/>
      <c r="D100" s="570"/>
      <c r="E100" s="570"/>
      <c r="F100" s="570"/>
      <c r="G100" s="570"/>
      <c r="H100" s="570"/>
      <c r="I100" s="570"/>
      <c r="J100" s="570"/>
      <c r="K100" s="570"/>
      <c r="L100" s="570"/>
      <c r="M100" s="570"/>
      <c r="N100" s="570"/>
      <c r="O100" s="570"/>
      <c r="P100" s="925"/>
      <c r="S100" s="37" t="s">
        <v>127</v>
      </c>
    </row>
    <row r="101" spans="2:19" ht="26.25" customHeight="1" x14ac:dyDescent="0.15">
      <c r="B101" s="924"/>
      <c r="C101" s="570"/>
      <c r="D101" s="570"/>
      <c r="E101" s="570"/>
      <c r="F101" s="570"/>
      <c r="G101" s="570"/>
      <c r="H101" s="570"/>
      <c r="I101" s="570"/>
      <c r="J101" s="570"/>
      <c r="K101" s="570"/>
      <c r="L101" s="570"/>
      <c r="M101" s="570"/>
      <c r="N101" s="570"/>
      <c r="O101" s="570"/>
      <c r="P101" s="925"/>
      <c r="S101" s="37" t="s">
        <v>130</v>
      </c>
    </row>
    <row r="102" spans="2:19" ht="26.25" customHeight="1" x14ac:dyDescent="0.15">
      <c r="B102" s="924"/>
      <c r="C102" s="570"/>
      <c r="D102" s="570"/>
      <c r="E102" s="570"/>
      <c r="F102" s="570"/>
      <c r="G102" s="570"/>
      <c r="H102" s="570"/>
      <c r="I102" s="570"/>
      <c r="J102" s="570"/>
      <c r="K102" s="570"/>
      <c r="L102" s="570"/>
      <c r="M102" s="570"/>
      <c r="N102" s="570"/>
      <c r="O102" s="570"/>
      <c r="P102" s="925"/>
      <c r="S102" s="37" t="s">
        <v>132</v>
      </c>
    </row>
    <row r="103" spans="2:19" ht="26.25" customHeight="1" x14ac:dyDescent="0.15">
      <c r="B103" s="926"/>
      <c r="C103" s="927"/>
      <c r="D103" s="927"/>
      <c r="E103" s="927"/>
      <c r="F103" s="927"/>
      <c r="G103" s="927"/>
      <c r="H103" s="927"/>
      <c r="I103" s="927"/>
      <c r="J103" s="927"/>
      <c r="K103" s="927"/>
      <c r="L103" s="927"/>
      <c r="M103" s="927"/>
      <c r="N103" s="927"/>
      <c r="O103" s="927"/>
      <c r="P103" s="928"/>
    </row>
    <row r="105" spans="2:19" ht="22.5" customHeight="1" x14ac:dyDescent="0.15"/>
    <row r="106" spans="2:19" ht="22.5" customHeight="1" x14ac:dyDescent="0.15">
      <c r="B106" s="37" t="s">
        <v>281</v>
      </c>
    </row>
    <row r="107" spans="2:19" ht="22.5" customHeight="1" x14ac:dyDescent="0.15"/>
    <row r="108" spans="2:19" ht="22.5" customHeight="1" x14ac:dyDescent="0.15"/>
    <row r="109" spans="2:19" ht="22.5" customHeight="1" x14ac:dyDescent="0.15"/>
    <row r="110" spans="2:19" ht="22.5" customHeight="1" x14ac:dyDescent="0.15"/>
    <row r="111" spans="2:19" ht="22.5" customHeight="1" x14ac:dyDescent="0.15"/>
    <row r="112" spans="2:19" ht="22.5" customHeight="1" x14ac:dyDescent="0.15"/>
    <row r="113" spans="2:16" ht="22.5" customHeight="1" x14ac:dyDescent="0.15"/>
    <row r="114" spans="2:16" ht="22.5" customHeight="1" x14ac:dyDescent="0.15"/>
    <row r="115" spans="2:16" ht="22.5" customHeight="1" x14ac:dyDescent="0.15"/>
    <row r="116" spans="2:16" ht="22.5" customHeight="1" x14ac:dyDescent="0.15"/>
    <row r="117" spans="2:16" ht="22.5" customHeight="1" x14ac:dyDescent="0.15"/>
    <row r="118" spans="2:16" ht="22.5" customHeight="1" x14ac:dyDescent="0.15"/>
    <row r="119" spans="2:16" ht="22.5" customHeight="1" x14ac:dyDescent="0.15"/>
    <row r="120" spans="2:16" ht="22.5" customHeight="1" x14ac:dyDescent="0.15"/>
    <row r="121" spans="2:16" ht="22.5" customHeight="1" x14ac:dyDescent="0.15"/>
    <row r="122" spans="2:16" ht="22.5" customHeight="1" x14ac:dyDescent="0.15"/>
    <row r="124" spans="2:16" x14ac:dyDescent="0.15">
      <c r="B124" s="37" t="s">
        <v>283</v>
      </c>
    </row>
    <row r="125" spans="2:16" ht="8.25" customHeight="1" x14ac:dyDescent="0.15"/>
    <row r="126" spans="2:16" ht="48" customHeight="1" x14ac:dyDescent="0.15">
      <c r="B126" s="868" t="s">
        <v>155</v>
      </c>
      <c r="C126" s="659" t="s">
        <v>118</v>
      </c>
      <c r="D126" s="660"/>
      <c r="E126" s="684" t="s">
        <v>152</v>
      </c>
      <c r="F126" s="685"/>
      <c r="G126" s="685"/>
      <c r="H126" s="685"/>
      <c r="I126" s="684" t="s">
        <v>153</v>
      </c>
      <c r="J126" s="685"/>
      <c r="K126" s="685"/>
      <c r="L126" s="686"/>
      <c r="M126" s="684" t="s">
        <v>12</v>
      </c>
      <c r="N126" s="685"/>
      <c r="O126" s="685"/>
      <c r="P126" s="686"/>
    </row>
    <row r="127" spans="2:16" ht="18.75" customHeight="1" x14ac:dyDescent="0.15">
      <c r="B127" s="869"/>
      <c r="C127" s="759"/>
      <c r="D127" s="761"/>
      <c r="E127" s="106" t="s">
        <v>145</v>
      </c>
      <c r="F127" s="120">
        <f>+F137</f>
        <v>0</v>
      </c>
      <c r="G127" s="124" t="s">
        <v>148</v>
      </c>
      <c r="H127" s="130" t="s">
        <v>134</v>
      </c>
      <c r="I127" s="106" t="s">
        <v>145</v>
      </c>
      <c r="J127" s="120" t="str">
        <f>+J137</f>
        <v xml:space="preserve">  </v>
      </c>
      <c r="K127" s="124" t="s">
        <v>148</v>
      </c>
      <c r="L127" s="130" t="s">
        <v>134</v>
      </c>
      <c r="M127" s="106" t="s">
        <v>145</v>
      </c>
      <c r="N127" s="120" t="str">
        <f>+N137</f>
        <v xml:space="preserve"> </v>
      </c>
      <c r="O127" s="124" t="s">
        <v>148</v>
      </c>
      <c r="P127" s="130" t="s">
        <v>134</v>
      </c>
    </row>
    <row r="128" spans="2:16" ht="27" customHeight="1" x14ac:dyDescent="0.15">
      <c r="B128" s="870" t="s">
        <v>154</v>
      </c>
      <c r="C128" s="687" t="s">
        <v>35</v>
      </c>
      <c r="D128" s="688"/>
      <c r="E128" s="689">
        <f>+E151</f>
        <v>0</v>
      </c>
      <c r="F128" s="690"/>
      <c r="G128" s="690"/>
      <c r="H128" s="131" t="str">
        <f>+H142</f>
        <v>円</v>
      </c>
      <c r="I128" s="689">
        <f>+I151</f>
        <v>0</v>
      </c>
      <c r="J128" s="690"/>
      <c r="K128" s="690"/>
      <c r="L128" s="168" t="str">
        <f>+L142</f>
        <v>円</v>
      </c>
      <c r="M128" s="689">
        <f>+M151</f>
        <v>0</v>
      </c>
      <c r="N128" s="690"/>
      <c r="O128" s="690"/>
      <c r="P128" s="168" t="str">
        <f>+P142</f>
        <v>円</v>
      </c>
    </row>
    <row r="129" spans="2:16" ht="27" customHeight="1" x14ac:dyDescent="0.15">
      <c r="B129" s="871"/>
      <c r="C129" s="691" t="s">
        <v>160</v>
      </c>
      <c r="D129" s="692"/>
      <c r="E129" s="693">
        <f>+E155</f>
        <v>0</v>
      </c>
      <c r="F129" s="694"/>
      <c r="G129" s="695"/>
      <c r="H129" s="132">
        <f>+H155</f>
        <v>0</v>
      </c>
      <c r="I129" s="693">
        <f>+I155</f>
        <v>0</v>
      </c>
      <c r="J129" s="694"/>
      <c r="K129" s="695"/>
      <c r="L129" s="169">
        <f>+L155</f>
        <v>0</v>
      </c>
      <c r="M129" s="693">
        <f>+M155</f>
        <v>0</v>
      </c>
      <c r="N129" s="694"/>
      <c r="O129" s="695"/>
      <c r="P129" s="169">
        <f>+P155</f>
        <v>0</v>
      </c>
    </row>
    <row r="130" spans="2:16" ht="27" customHeight="1" x14ac:dyDescent="0.15">
      <c r="B130" s="60" t="s">
        <v>157</v>
      </c>
      <c r="C130" s="696" t="s">
        <v>83</v>
      </c>
      <c r="D130" s="697"/>
      <c r="E130" s="698">
        <f>+E165</f>
        <v>0</v>
      </c>
      <c r="F130" s="699"/>
      <c r="G130" s="700"/>
      <c r="H130" s="133"/>
      <c r="I130" s="698">
        <f>+I165</f>
        <v>0</v>
      </c>
      <c r="J130" s="699"/>
      <c r="K130" s="700"/>
      <c r="L130" s="170"/>
      <c r="M130" s="698">
        <f>+M165</f>
        <v>0</v>
      </c>
      <c r="N130" s="699"/>
      <c r="O130" s="700"/>
      <c r="P130" s="170"/>
    </row>
    <row r="131" spans="2:16" ht="27" customHeight="1" x14ac:dyDescent="0.15">
      <c r="B131" s="60" t="s">
        <v>171</v>
      </c>
      <c r="C131" s="701"/>
      <c r="D131" s="702"/>
      <c r="E131" s="574"/>
      <c r="F131" s="703"/>
      <c r="G131" s="704"/>
      <c r="H131" s="134"/>
      <c r="I131" s="574"/>
      <c r="J131" s="703"/>
      <c r="K131" s="704"/>
      <c r="L131" s="171"/>
      <c r="M131" s="574"/>
      <c r="N131" s="703"/>
      <c r="O131" s="704"/>
      <c r="P131" s="171"/>
    </row>
    <row r="132" spans="2:16" ht="15.75" customHeight="1" x14ac:dyDescent="0.15">
      <c r="B132" s="61" t="s">
        <v>173</v>
      </c>
      <c r="C132" s="11"/>
      <c r="D132" s="11"/>
      <c r="E132" s="12"/>
      <c r="F132" s="12"/>
      <c r="G132" s="12"/>
      <c r="H132" s="9"/>
      <c r="I132" s="12"/>
      <c r="J132" s="12"/>
      <c r="K132" s="12"/>
      <c r="L132" s="9"/>
      <c r="M132" s="12"/>
      <c r="N132" s="12"/>
      <c r="O132" s="12"/>
      <c r="P132" s="9"/>
    </row>
    <row r="133" spans="2:16" ht="10.5" customHeight="1" x14ac:dyDescent="0.15">
      <c r="B133" s="14"/>
      <c r="C133" s="11"/>
      <c r="D133" s="11"/>
      <c r="E133" s="12"/>
      <c r="F133" s="12"/>
      <c r="G133" s="12"/>
      <c r="H133" s="9"/>
      <c r="I133" s="12"/>
      <c r="J133" s="12"/>
      <c r="K133" s="12"/>
      <c r="L133" s="9"/>
      <c r="M133" s="12"/>
      <c r="N133" s="12"/>
      <c r="O133" s="12"/>
      <c r="P133" s="9"/>
    </row>
    <row r="134" spans="2:16" ht="19.5" customHeight="1" x14ac:dyDescent="0.15">
      <c r="B134" s="37" t="s">
        <v>159</v>
      </c>
    </row>
    <row r="135" spans="2:16" ht="3.75" customHeight="1" x14ac:dyDescent="0.15"/>
    <row r="136" spans="2:16" ht="24" customHeight="1" x14ac:dyDescent="0.15">
      <c r="B136" s="60" t="s">
        <v>154</v>
      </c>
      <c r="C136" s="705" t="s">
        <v>161</v>
      </c>
      <c r="D136" s="706"/>
      <c r="E136" s="107" t="s">
        <v>123</v>
      </c>
      <c r="F136" s="107"/>
      <c r="G136" s="125"/>
    </row>
    <row r="137" spans="2:16" ht="23.25" customHeight="1" x14ac:dyDescent="0.15">
      <c r="C137" s="707" t="s">
        <v>151</v>
      </c>
      <c r="D137" s="708"/>
      <c r="E137" s="102"/>
      <c r="F137" s="709"/>
      <c r="G137" s="709"/>
      <c r="H137" s="135"/>
      <c r="I137" s="149"/>
      <c r="J137" s="710" t="str">
        <f>IF(F137&gt;0,F137+1,"  ")</f>
        <v xml:space="preserve">  </v>
      </c>
      <c r="K137" s="710" t="str">
        <f>IF(G137&gt;0,G137+1,"  ")</f>
        <v xml:space="preserve">  </v>
      </c>
      <c r="L137" s="172"/>
      <c r="M137" s="149"/>
      <c r="N137" s="710" t="str">
        <f>IF(F137&gt;0,F137+2," ")</f>
        <v xml:space="preserve"> </v>
      </c>
      <c r="O137" s="710" t="str">
        <f>IF(G137&gt;0,G137+2," ")</f>
        <v xml:space="preserve"> </v>
      </c>
      <c r="P137" s="172"/>
    </row>
    <row r="138" spans="2:16" ht="23.25" customHeight="1" x14ac:dyDescent="0.15">
      <c r="C138" s="711" t="s">
        <v>135</v>
      </c>
      <c r="D138" s="712"/>
      <c r="E138" s="62"/>
      <c r="F138" s="82"/>
      <c r="G138" s="82"/>
      <c r="H138" s="130" t="s">
        <v>134</v>
      </c>
      <c r="I138" s="150"/>
      <c r="J138" s="158"/>
      <c r="K138" s="158"/>
      <c r="L138" s="130" t="s">
        <v>134</v>
      </c>
      <c r="M138" s="150"/>
      <c r="N138" s="158"/>
      <c r="O138" s="158"/>
      <c r="P138" s="130" t="s">
        <v>134</v>
      </c>
    </row>
    <row r="139" spans="2:16" ht="23.25" customHeight="1" x14ac:dyDescent="0.15">
      <c r="C139" s="659" t="s">
        <v>291</v>
      </c>
      <c r="D139" s="660"/>
      <c r="E139" s="713"/>
      <c r="F139" s="714"/>
      <c r="G139" s="715"/>
      <c r="H139" s="136"/>
      <c r="I139" s="713"/>
      <c r="J139" s="714"/>
      <c r="K139" s="715"/>
      <c r="L139" s="136"/>
      <c r="M139" s="713"/>
      <c r="N139" s="714"/>
      <c r="O139" s="715"/>
      <c r="P139" s="136"/>
    </row>
    <row r="140" spans="2:16" ht="23.25" customHeight="1" x14ac:dyDescent="0.15">
      <c r="C140" s="76"/>
      <c r="D140" s="93" t="s">
        <v>305</v>
      </c>
      <c r="E140" s="716"/>
      <c r="F140" s="717"/>
      <c r="G140" s="718"/>
      <c r="H140" s="137"/>
      <c r="I140" s="716"/>
      <c r="J140" s="717"/>
      <c r="K140" s="718"/>
      <c r="L140" s="173"/>
      <c r="M140" s="716"/>
      <c r="N140" s="717"/>
      <c r="O140" s="718"/>
      <c r="P140" s="173"/>
    </row>
    <row r="141" spans="2:16" ht="23.25" customHeight="1" x14ac:dyDescent="0.15">
      <c r="C141" s="77"/>
      <c r="D141" s="94" t="s">
        <v>292</v>
      </c>
      <c r="E141" s="719"/>
      <c r="F141" s="720"/>
      <c r="G141" s="721"/>
      <c r="H141" s="138"/>
      <c r="I141" s="722"/>
      <c r="J141" s="723"/>
      <c r="K141" s="724"/>
      <c r="L141" s="174"/>
      <c r="M141" s="722"/>
      <c r="N141" s="723"/>
      <c r="O141" s="724"/>
      <c r="P141" s="174"/>
    </row>
    <row r="142" spans="2:16" ht="23.25" customHeight="1" x14ac:dyDescent="0.15">
      <c r="C142" s="78"/>
      <c r="D142" s="95" t="s">
        <v>35</v>
      </c>
      <c r="E142" s="725">
        <f>+E140*E141</f>
        <v>0</v>
      </c>
      <c r="F142" s="726"/>
      <c r="G142" s="727"/>
      <c r="H142" s="139" t="s">
        <v>261</v>
      </c>
      <c r="I142" s="725">
        <f>+I140*I141</f>
        <v>0</v>
      </c>
      <c r="J142" s="726"/>
      <c r="K142" s="727"/>
      <c r="L142" s="175" t="s">
        <v>295</v>
      </c>
      <c r="M142" s="725">
        <f>+M140*M141</f>
        <v>0</v>
      </c>
      <c r="N142" s="726"/>
      <c r="O142" s="727"/>
      <c r="P142" s="195" t="s">
        <v>295</v>
      </c>
    </row>
    <row r="143" spans="2:16" ht="23.25" customHeight="1" x14ac:dyDescent="0.15">
      <c r="C143" s="728" t="s">
        <v>296</v>
      </c>
      <c r="D143" s="729"/>
      <c r="E143" s="713"/>
      <c r="F143" s="714"/>
      <c r="G143" s="715"/>
      <c r="H143" s="136"/>
      <c r="I143" s="713"/>
      <c r="J143" s="714"/>
      <c r="K143" s="715"/>
      <c r="L143" s="136"/>
      <c r="M143" s="713"/>
      <c r="N143" s="714"/>
      <c r="O143" s="715"/>
      <c r="P143" s="136"/>
    </row>
    <row r="144" spans="2:16" ht="23.25" customHeight="1" x14ac:dyDescent="0.15">
      <c r="C144" s="76"/>
      <c r="D144" s="93" t="s">
        <v>305</v>
      </c>
      <c r="E144" s="716"/>
      <c r="F144" s="717"/>
      <c r="G144" s="718"/>
      <c r="H144" s="137"/>
      <c r="I144" s="716"/>
      <c r="J144" s="717"/>
      <c r="K144" s="718"/>
      <c r="L144" s="173"/>
      <c r="M144" s="716"/>
      <c r="N144" s="717"/>
      <c r="O144" s="718"/>
      <c r="P144" s="173"/>
    </row>
    <row r="145" spans="2:16" ht="23.25" customHeight="1" x14ac:dyDescent="0.15">
      <c r="C145" s="77"/>
      <c r="D145" s="94" t="s">
        <v>292</v>
      </c>
      <c r="E145" s="719"/>
      <c r="F145" s="720"/>
      <c r="G145" s="721"/>
      <c r="H145" s="138"/>
      <c r="I145" s="719"/>
      <c r="J145" s="720"/>
      <c r="K145" s="721"/>
      <c r="L145" s="174"/>
      <c r="M145" s="719"/>
      <c r="N145" s="720"/>
      <c r="O145" s="721"/>
      <c r="P145" s="174"/>
    </row>
    <row r="146" spans="2:16" ht="23.25" customHeight="1" x14ac:dyDescent="0.15">
      <c r="C146" s="78"/>
      <c r="D146" s="95" t="s">
        <v>35</v>
      </c>
      <c r="E146" s="725">
        <f>+E144*E145</f>
        <v>0</v>
      </c>
      <c r="F146" s="726"/>
      <c r="G146" s="727"/>
      <c r="H146" s="139"/>
      <c r="I146" s="725">
        <f>+I144*I145</f>
        <v>0</v>
      </c>
      <c r="J146" s="726"/>
      <c r="K146" s="727"/>
      <c r="L146" s="175"/>
      <c r="M146" s="725">
        <f>+M144*M145</f>
        <v>0</v>
      </c>
      <c r="N146" s="726"/>
      <c r="O146" s="727"/>
      <c r="P146" s="195"/>
    </row>
    <row r="147" spans="2:16" ht="23.25" customHeight="1" x14ac:dyDescent="0.15">
      <c r="C147" s="728" t="s">
        <v>296</v>
      </c>
      <c r="D147" s="729"/>
      <c r="E147" s="713"/>
      <c r="F147" s="714"/>
      <c r="G147" s="715"/>
      <c r="H147" s="136"/>
      <c r="I147" s="713"/>
      <c r="J147" s="714"/>
      <c r="K147" s="715"/>
      <c r="L147" s="136"/>
      <c r="M147" s="713"/>
      <c r="N147" s="714"/>
      <c r="O147" s="715"/>
      <c r="P147" s="136"/>
    </row>
    <row r="148" spans="2:16" ht="23.25" customHeight="1" x14ac:dyDescent="0.15">
      <c r="C148" s="76"/>
      <c r="D148" s="93" t="s">
        <v>305</v>
      </c>
      <c r="E148" s="716"/>
      <c r="F148" s="717"/>
      <c r="G148" s="718"/>
      <c r="H148" s="137"/>
      <c r="I148" s="716"/>
      <c r="J148" s="717"/>
      <c r="K148" s="718"/>
      <c r="L148" s="173"/>
      <c r="M148" s="716"/>
      <c r="N148" s="717"/>
      <c r="O148" s="718"/>
      <c r="P148" s="173"/>
    </row>
    <row r="149" spans="2:16" ht="23.25" customHeight="1" x14ac:dyDescent="0.15">
      <c r="C149" s="77"/>
      <c r="D149" s="94" t="s">
        <v>292</v>
      </c>
      <c r="E149" s="719"/>
      <c r="F149" s="720"/>
      <c r="G149" s="721"/>
      <c r="H149" s="138"/>
      <c r="I149" s="719"/>
      <c r="J149" s="720"/>
      <c r="K149" s="721"/>
      <c r="L149" s="174"/>
      <c r="M149" s="719"/>
      <c r="N149" s="720"/>
      <c r="O149" s="721"/>
      <c r="P149" s="174"/>
    </row>
    <row r="150" spans="2:16" ht="23.25" customHeight="1" x14ac:dyDescent="0.15">
      <c r="C150" s="78"/>
      <c r="D150" s="95" t="s">
        <v>35</v>
      </c>
      <c r="E150" s="725">
        <f>+E148*E149</f>
        <v>0</v>
      </c>
      <c r="F150" s="726"/>
      <c r="G150" s="727"/>
      <c r="H150" s="139"/>
      <c r="I150" s="725">
        <f>+I148*I149</f>
        <v>0</v>
      </c>
      <c r="J150" s="726"/>
      <c r="K150" s="727"/>
      <c r="L150" s="175"/>
      <c r="M150" s="725">
        <f>+M148*M149</f>
        <v>0</v>
      </c>
      <c r="N150" s="726"/>
      <c r="O150" s="727"/>
      <c r="P150" s="195"/>
    </row>
    <row r="151" spans="2:16" ht="23.25" customHeight="1" x14ac:dyDescent="0.15">
      <c r="C151" s="730" t="s">
        <v>187</v>
      </c>
      <c r="D151" s="731"/>
      <c r="E151" s="725">
        <f>SUM(E142,E146,E150)</f>
        <v>0</v>
      </c>
      <c r="F151" s="726"/>
      <c r="G151" s="727"/>
      <c r="H151" s="139"/>
      <c r="I151" s="725">
        <f>SUM(I142,I146,I150)</f>
        <v>0</v>
      </c>
      <c r="J151" s="726"/>
      <c r="K151" s="727"/>
      <c r="L151" s="175"/>
      <c r="M151" s="725">
        <f>SUM(M142,M146,M150)</f>
        <v>0</v>
      </c>
      <c r="N151" s="726"/>
      <c r="O151" s="727"/>
      <c r="P151" s="195"/>
    </row>
    <row r="152" spans="2:16" ht="23.25" customHeight="1" x14ac:dyDescent="0.15">
      <c r="C152" s="732" t="s">
        <v>139</v>
      </c>
      <c r="D152" s="733"/>
      <c r="E152" s="713"/>
      <c r="F152" s="714"/>
      <c r="G152" s="715"/>
      <c r="H152" s="136"/>
      <c r="I152" s="713"/>
      <c r="J152" s="714"/>
      <c r="K152" s="715"/>
      <c r="L152" s="136"/>
      <c r="M152" s="713"/>
      <c r="N152" s="714"/>
      <c r="O152" s="715"/>
      <c r="P152" s="196"/>
    </row>
    <row r="153" spans="2:16" ht="23.25" customHeight="1" x14ac:dyDescent="0.15">
      <c r="C153" s="79"/>
      <c r="D153" s="97" t="s">
        <v>297</v>
      </c>
      <c r="E153" s="716"/>
      <c r="F153" s="717"/>
      <c r="G153" s="718"/>
      <c r="H153" s="137"/>
      <c r="I153" s="716"/>
      <c r="J153" s="717"/>
      <c r="K153" s="718"/>
      <c r="L153" s="173"/>
      <c r="M153" s="716"/>
      <c r="N153" s="717"/>
      <c r="O153" s="718"/>
      <c r="P153" s="173"/>
    </row>
    <row r="154" spans="2:16" ht="23.25" customHeight="1" x14ac:dyDescent="0.15">
      <c r="C154" s="80"/>
      <c r="D154" s="98" t="s">
        <v>298</v>
      </c>
      <c r="E154" s="719"/>
      <c r="F154" s="720"/>
      <c r="G154" s="721"/>
      <c r="H154" s="138"/>
      <c r="I154" s="719"/>
      <c r="J154" s="720"/>
      <c r="K154" s="721"/>
      <c r="L154" s="174"/>
      <c r="M154" s="719"/>
      <c r="N154" s="720"/>
      <c r="O154" s="721"/>
      <c r="P154" s="174"/>
    </row>
    <row r="155" spans="2:16" ht="23.25" customHeight="1" x14ac:dyDescent="0.15">
      <c r="C155" s="734" t="s">
        <v>16</v>
      </c>
      <c r="D155" s="735"/>
      <c r="E155" s="725">
        <f>+E153*E154</f>
        <v>0</v>
      </c>
      <c r="F155" s="726"/>
      <c r="G155" s="727"/>
      <c r="H155" s="140"/>
      <c r="I155" s="725">
        <f>+I153*I154</f>
        <v>0</v>
      </c>
      <c r="J155" s="726"/>
      <c r="K155" s="727"/>
      <c r="L155" s="176"/>
      <c r="M155" s="725">
        <f>+M153*M154</f>
        <v>0</v>
      </c>
      <c r="N155" s="726"/>
      <c r="O155" s="727"/>
      <c r="P155" s="197"/>
    </row>
    <row r="156" spans="2:16" ht="9.75" customHeight="1" x14ac:dyDescent="0.15"/>
    <row r="157" spans="2:16" ht="9.75" customHeight="1" x14ac:dyDescent="0.15"/>
    <row r="158" spans="2:16" ht="24" customHeight="1" x14ac:dyDescent="0.15">
      <c r="B158" s="60" t="s">
        <v>157</v>
      </c>
      <c r="C158" s="705" t="s">
        <v>88</v>
      </c>
      <c r="D158" s="706"/>
      <c r="E158" s="107" t="s">
        <v>162</v>
      </c>
      <c r="F158" s="107"/>
      <c r="G158" s="125"/>
      <c r="H158" s="9" t="s">
        <v>313</v>
      </c>
    </row>
    <row r="159" spans="2:16" ht="16.5" customHeight="1" x14ac:dyDescent="0.15">
      <c r="C159" s="707" t="s">
        <v>151</v>
      </c>
      <c r="D159" s="708"/>
      <c r="E159" s="102"/>
      <c r="F159" s="736"/>
      <c r="G159" s="736"/>
      <c r="H159" s="135"/>
      <c r="I159" s="149"/>
      <c r="J159" s="710" t="str">
        <f>IF(F159&gt;0,F159+1,"  ")</f>
        <v xml:space="preserve">  </v>
      </c>
      <c r="K159" s="710" t="str">
        <f>IF(G159&gt;0,G159+1,"  ")</f>
        <v xml:space="preserve">  </v>
      </c>
      <c r="L159" s="172"/>
      <c r="M159" s="149"/>
      <c r="N159" s="710" t="str">
        <f>IF(F159&gt;0,F159+2," ")</f>
        <v xml:space="preserve"> </v>
      </c>
      <c r="O159" s="710" t="str">
        <f>IF(G159&gt;0,G159+2," ")</f>
        <v xml:space="preserve"> </v>
      </c>
      <c r="P159" s="172"/>
    </row>
    <row r="160" spans="2:16" ht="16.5" customHeight="1" x14ac:dyDescent="0.15">
      <c r="C160" s="711" t="s">
        <v>135</v>
      </c>
      <c r="D160" s="712"/>
      <c r="E160" s="62"/>
      <c r="F160" s="82"/>
      <c r="G160" s="82"/>
      <c r="H160" s="130" t="s">
        <v>134</v>
      </c>
      <c r="I160" s="150"/>
      <c r="J160" s="158"/>
      <c r="K160" s="158"/>
      <c r="L160" s="130" t="s">
        <v>133</v>
      </c>
      <c r="M160" s="150"/>
      <c r="N160" s="158"/>
      <c r="O160" s="158"/>
      <c r="P160" s="130" t="s">
        <v>133</v>
      </c>
    </row>
    <row r="161" spans="2:16" ht="29.25" customHeight="1" x14ac:dyDescent="0.15">
      <c r="C161" s="737" t="s">
        <v>165</v>
      </c>
      <c r="D161" s="738"/>
      <c r="E161" s="716"/>
      <c r="F161" s="717"/>
      <c r="G161" s="718"/>
      <c r="H161" s="141" t="s">
        <v>170</v>
      </c>
      <c r="I161" s="716"/>
      <c r="J161" s="717"/>
      <c r="K161" s="718"/>
      <c r="L161" s="177" t="s">
        <v>169</v>
      </c>
      <c r="M161" s="716"/>
      <c r="N161" s="717"/>
      <c r="O161" s="718"/>
      <c r="P161" s="177" t="s">
        <v>169</v>
      </c>
    </row>
    <row r="162" spans="2:16" ht="22.5" customHeight="1" x14ac:dyDescent="0.15">
      <c r="C162" s="739" t="s">
        <v>164</v>
      </c>
      <c r="D162" s="740"/>
      <c r="E162" s="722"/>
      <c r="F162" s="723"/>
      <c r="G162" s="724"/>
      <c r="H162" s="142" t="s">
        <v>169</v>
      </c>
      <c r="I162" s="722"/>
      <c r="J162" s="723"/>
      <c r="K162" s="724"/>
      <c r="L162" s="178" t="s">
        <v>169</v>
      </c>
      <c r="M162" s="722"/>
      <c r="N162" s="723"/>
      <c r="O162" s="724"/>
      <c r="P162" s="178" t="s">
        <v>169</v>
      </c>
    </row>
    <row r="163" spans="2:16" ht="22.5" customHeight="1" x14ac:dyDescent="0.15">
      <c r="C163" s="741" t="s">
        <v>166</v>
      </c>
      <c r="D163" s="742"/>
      <c r="E163" s="638"/>
      <c r="F163" s="743"/>
      <c r="G163" s="633"/>
      <c r="H163" s="142" t="s">
        <v>169</v>
      </c>
      <c r="I163" s="638"/>
      <c r="J163" s="743"/>
      <c r="K163" s="633"/>
      <c r="L163" s="178" t="s">
        <v>169</v>
      </c>
      <c r="M163" s="638"/>
      <c r="N163" s="743"/>
      <c r="O163" s="633"/>
      <c r="P163" s="178" t="s">
        <v>169</v>
      </c>
    </row>
    <row r="164" spans="2:16" ht="22.5" customHeight="1" x14ac:dyDescent="0.15">
      <c r="C164" s="741" t="s">
        <v>168</v>
      </c>
      <c r="D164" s="742"/>
      <c r="E164" s="722"/>
      <c r="F164" s="723"/>
      <c r="G164" s="724"/>
      <c r="H164" s="142" t="s">
        <v>169</v>
      </c>
      <c r="I164" s="722"/>
      <c r="J164" s="723"/>
      <c r="K164" s="724"/>
      <c r="L164" s="178" t="s">
        <v>169</v>
      </c>
      <c r="M164" s="722"/>
      <c r="N164" s="723"/>
      <c r="O164" s="724"/>
      <c r="P164" s="178" t="s">
        <v>169</v>
      </c>
    </row>
    <row r="165" spans="2:16" ht="22.5" customHeight="1" x14ac:dyDescent="0.15">
      <c r="C165" s="744" t="s">
        <v>24</v>
      </c>
      <c r="D165" s="745"/>
      <c r="E165" s="746">
        <f>SUM(E161:G164)</f>
        <v>0</v>
      </c>
      <c r="F165" s="747"/>
      <c r="G165" s="748"/>
      <c r="H165" s="139" t="s">
        <v>169</v>
      </c>
      <c r="I165" s="746">
        <f>SUM(I161:K164)</f>
        <v>0</v>
      </c>
      <c r="J165" s="747"/>
      <c r="K165" s="748"/>
      <c r="L165" s="175" t="s">
        <v>169</v>
      </c>
      <c r="M165" s="746">
        <f>SUM(M161:O164)</f>
        <v>0</v>
      </c>
      <c r="N165" s="747"/>
      <c r="O165" s="748"/>
      <c r="P165" s="195" t="s">
        <v>169</v>
      </c>
    </row>
    <row r="168" spans="2:16" ht="24" customHeight="1" x14ac:dyDescent="0.15">
      <c r="B168" s="60" t="s">
        <v>171</v>
      </c>
      <c r="C168" s="705"/>
      <c r="D168" s="706"/>
      <c r="E168" s="107" t="s">
        <v>162</v>
      </c>
      <c r="F168" s="107"/>
      <c r="G168" s="125"/>
    </row>
    <row r="169" spans="2:16" ht="29.25" customHeight="1" x14ac:dyDescent="0.15">
      <c r="C169" s="707" t="s">
        <v>151</v>
      </c>
      <c r="D169" s="708"/>
      <c r="E169" s="102"/>
      <c r="F169" s="749"/>
      <c r="G169" s="749"/>
      <c r="H169" s="135"/>
      <c r="I169" s="149"/>
      <c r="J169" s="710" t="str">
        <f>IF(F169&gt;0,F169+1,"  ")</f>
        <v xml:space="preserve">  </v>
      </c>
      <c r="K169" s="710" t="str">
        <f>IF(G169&gt;0,G169+1,"  ")</f>
        <v xml:space="preserve">  </v>
      </c>
      <c r="L169" s="172"/>
      <c r="M169" s="149"/>
      <c r="N169" s="710" t="str">
        <f>IF(F169&gt;0,F169+2," ")</f>
        <v xml:space="preserve"> </v>
      </c>
      <c r="O169" s="710" t="str">
        <f>IF(G169&gt;0,G169+2," ")</f>
        <v xml:space="preserve"> </v>
      </c>
      <c r="P169" s="172"/>
    </row>
    <row r="170" spans="2:16" ht="29.25" customHeight="1" x14ac:dyDescent="0.15">
      <c r="C170" s="711" t="s">
        <v>135</v>
      </c>
      <c r="D170" s="712"/>
      <c r="E170" s="62"/>
      <c r="F170" s="82"/>
      <c r="G170" s="82"/>
      <c r="H170" s="130" t="s">
        <v>134</v>
      </c>
      <c r="I170" s="150"/>
      <c r="J170" s="158"/>
      <c r="K170" s="158"/>
      <c r="L170" s="130" t="s">
        <v>134</v>
      </c>
      <c r="M170" s="150"/>
      <c r="N170" s="158"/>
      <c r="O170" s="158"/>
      <c r="P170" s="130" t="s">
        <v>134</v>
      </c>
    </row>
    <row r="171" spans="2:16" ht="36" customHeight="1" x14ac:dyDescent="0.15">
      <c r="C171" s="750"/>
      <c r="D171" s="751"/>
      <c r="E171" s="108"/>
      <c r="F171" s="108"/>
      <c r="G171" s="108"/>
      <c r="H171" s="143"/>
      <c r="I171" s="151"/>
      <c r="J171" s="108"/>
      <c r="K171" s="108"/>
      <c r="L171" s="143"/>
      <c r="M171" s="151"/>
      <c r="N171" s="108"/>
      <c r="O171" s="108"/>
      <c r="P171" s="143"/>
    </row>
    <row r="172" spans="2:16" ht="36" customHeight="1" x14ac:dyDescent="0.15">
      <c r="C172" s="752"/>
      <c r="D172" s="753"/>
      <c r="E172" s="109"/>
      <c r="F172" s="109"/>
      <c r="G172" s="109"/>
      <c r="H172" s="144"/>
      <c r="I172" s="152"/>
      <c r="J172" s="109"/>
      <c r="K172" s="109"/>
      <c r="L172" s="144"/>
      <c r="M172" s="152"/>
      <c r="N172" s="109"/>
      <c r="O172" s="109"/>
      <c r="P172" s="144"/>
    </row>
    <row r="173" spans="2:16" ht="36" customHeight="1" x14ac:dyDescent="0.15">
      <c r="C173" s="754"/>
      <c r="D173" s="755"/>
      <c r="E173" s="84"/>
      <c r="F173" s="84"/>
      <c r="G173" s="84"/>
      <c r="H173" s="145"/>
      <c r="I173" s="153"/>
      <c r="J173" s="84"/>
      <c r="K173" s="84"/>
      <c r="L173" s="145"/>
      <c r="M173" s="153"/>
      <c r="N173" s="84"/>
      <c r="O173" s="84"/>
      <c r="P173" s="145"/>
    </row>
    <row r="174" spans="2:16" ht="36" customHeight="1" x14ac:dyDescent="0.15">
      <c r="C174" s="756" t="s">
        <v>24</v>
      </c>
      <c r="D174" s="757"/>
      <c r="E174" s="110"/>
      <c r="F174" s="110"/>
      <c r="G174" s="110"/>
      <c r="H174" s="146"/>
      <c r="I174" s="154"/>
      <c r="J174" s="110"/>
      <c r="K174" s="110"/>
      <c r="L174" s="146"/>
      <c r="M174" s="154"/>
      <c r="N174" s="110"/>
      <c r="O174" s="110"/>
      <c r="P174" s="198"/>
    </row>
    <row r="175" spans="2:16" ht="20.25" customHeight="1" x14ac:dyDescent="0.15">
      <c r="C175" s="59" t="s">
        <v>172</v>
      </c>
    </row>
    <row r="176" spans="2:16" ht="15.75" customHeight="1" x14ac:dyDescent="0.15">
      <c r="C176" s="59"/>
    </row>
    <row r="177" spans="2:16" ht="22.5" customHeight="1" x14ac:dyDescent="0.15">
      <c r="B177" s="37" t="s">
        <v>284</v>
      </c>
    </row>
    <row r="178" spans="2:16" ht="6.75" customHeight="1" x14ac:dyDescent="0.15"/>
    <row r="179" spans="2:16" ht="33" customHeight="1" x14ac:dyDescent="0.15">
      <c r="B179" s="37" t="s">
        <v>10</v>
      </c>
    </row>
    <row r="180" spans="2:16" ht="29.25" customHeight="1" x14ac:dyDescent="0.15">
      <c r="B180" s="572" t="s">
        <v>135</v>
      </c>
      <c r="C180" s="658"/>
      <c r="D180" s="573"/>
      <c r="E180" s="111">
        <v>1</v>
      </c>
      <c r="F180" s="121">
        <f t="shared" ref="F180:P180" si="0">IF(AND(E180&gt;0,E180&lt;12),E180+1,E180-11)</f>
        <v>2</v>
      </c>
      <c r="G180" s="121">
        <f t="shared" si="0"/>
        <v>3</v>
      </c>
      <c r="H180" s="121">
        <f t="shared" si="0"/>
        <v>4</v>
      </c>
      <c r="I180" s="121">
        <f t="shared" si="0"/>
        <v>5</v>
      </c>
      <c r="J180" s="121">
        <f t="shared" si="0"/>
        <v>6</v>
      </c>
      <c r="K180" s="121">
        <f t="shared" si="0"/>
        <v>7</v>
      </c>
      <c r="L180" s="121">
        <f t="shared" si="0"/>
        <v>8</v>
      </c>
      <c r="M180" s="121">
        <f t="shared" si="0"/>
        <v>9</v>
      </c>
      <c r="N180" s="121">
        <f t="shared" si="0"/>
        <v>10</v>
      </c>
      <c r="O180" s="121">
        <f t="shared" si="0"/>
        <v>11</v>
      </c>
      <c r="P180" s="121">
        <f t="shared" si="0"/>
        <v>12</v>
      </c>
    </row>
    <row r="181" spans="2:16" ht="40.5" customHeight="1" x14ac:dyDescent="0.15">
      <c r="B181" s="659"/>
      <c r="C181" s="758"/>
      <c r="D181" s="660"/>
      <c r="E181" s="112"/>
      <c r="F181" s="112"/>
      <c r="G181" s="112"/>
      <c r="H181" s="112"/>
      <c r="I181" s="112"/>
      <c r="J181" s="112"/>
      <c r="K181" s="112"/>
      <c r="L181" s="112"/>
      <c r="M181" s="112"/>
      <c r="N181" s="112"/>
      <c r="O181" s="112"/>
      <c r="P181" s="112"/>
    </row>
    <row r="182" spans="2:16" ht="40.5" customHeight="1" x14ac:dyDescent="0.15">
      <c r="B182" s="607"/>
      <c r="C182" s="609"/>
      <c r="D182" s="610"/>
      <c r="E182" s="113"/>
      <c r="F182" s="113"/>
      <c r="G182" s="113"/>
      <c r="H182" s="113"/>
      <c r="I182" s="113"/>
      <c r="J182" s="113"/>
      <c r="K182" s="113"/>
      <c r="L182" s="113"/>
      <c r="M182" s="113"/>
      <c r="N182" s="113"/>
      <c r="O182" s="113"/>
      <c r="P182" s="113"/>
    </row>
    <row r="183" spans="2:16" ht="40.5" customHeight="1" x14ac:dyDescent="0.15">
      <c r="B183" s="607"/>
      <c r="C183" s="609"/>
      <c r="D183" s="610"/>
      <c r="E183" s="113"/>
      <c r="F183" s="113"/>
      <c r="G183" s="113"/>
      <c r="H183" s="113"/>
      <c r="I183" s="113"/>
      <c r="J183" s="113"/>
      <c r="K183" s="113"/>
      <c r="L183" s="113"/>
      <c r="M183" s="113"/>
      <c r="N183" s="113"/>
      <c r="O183" s="113"/>
      <c r="P183" s="113"/>
    </row>
    <row r="184" spans="2:16" ht="40.5" customHeight="1" x14ac:dyDescent="0.15">
      <c r="B184" s="607"/>
      <c r="C184" s="609"/>
      <c r="D184" s="610"/>
      <c r="E184" s="113"/>
      <c r="F184" s="113"/>
      <c r="G184" s="113"/>
      <c r="H184" s="113"/>
      <c r="I184" s="113"/>
      <c r="J184" s="113"/>
      <c r="K184" s="113"/>
      <c r="L184" s="113"/>
      <c r="M184" s="113"/>
      <c r="N184" s="113"/>
      <c r="O184" s="113"/>
      <c r="P184" s="113"/>
    </row>
    <row r="185" spans="2:16" ht="40.5" customHeight="1" x14ac:dyDescent="0.15">
      <c r="B185" s="607"/>
      <c r="C185" s="609"/>
      <c r="D185" s="610"/>
      <c r="E185" s="113"/>
      <c r="F185" s="113"/>
      <c r="G185" s="113"/>
      <c r="H185" s="113"/>
      <c r="I185" s="113"/>
      <c r="J185" s="113"/>
      <c r="K185" s="113"/>
      <c r="L185" s="113"/>
      <c r="M185" s="113"/>
      <c r="N185" s="113"/>
      <c r="O185" s="113"/>
      <c r="P185" s="113"/>
    </row>
    <row r="186" spans="2:16" ht="40.5" customHeight="1" x14ac:dyDescent="0.15">
      <c r="B186" s="607"/>
      <c r="C186" s="609"/>
      <c r="D186" s="610"/>
      <c r="E186" s="113"/>
      <c r="F186" s="113"/>
      <c r="G186" s="113"/>
      <c r="H186" s="113"/>
      <c r="I186" s="113"/>
      <c r="J186" s="113"/>
      <c r="K186" s="113"/>
      <c r="L186" s="113"/>
      <c r="M186" s="113"/>
      <c r="N186" s="113"/>
      <c r="O186" s="113"/>
      <c r="P186" s="113"/>
    </row>
    <row r="187" spans="2:16" ht="40.5" customHeight="1" x14ac:dyDescent="0.15">
      <c r="B187" s="607"/>
      <c r="C187" s="609"/>
      <c r="D187" s="610"/>
      <c r="E187" s="113"/>
      <c r="F187" s="113"/>
      <c r="G187" s="113"/>
      <c r="H187" s="113"/>
      <c r="I187" s="113"/>
      <c r="J187" s="113"/>
      <c r="K187" s="113"/>
      <c r="L187" s="113"/>
      <c r="M187" s="113"/>
      <c r="N187" s="113"/>
      <c r="O187" s="113"/>
      <c r="P187" s="113"/>
    </row>
    <row r="188" spans="2:16" ht="40.5" customHeight="1" x14ac:dyDescent="0.15">
      <c r="B188" s="607"/>
      <c r="C188" s="609"/>
      <c r="D188" s="610"/>
      <c r="E188" s="113"/>
      <c r="F188" s="113"/>
      <c r="G188" s="113"/>
      <c r="H188" s="113"/>
      <c r="I188" s="113"/>
      <c r="J188" s="113"/>
      <c r="K188" s="113"/>
      <c r="L188" s="113"/>
      <c r="M188" s="113"/>
      <c r="N188" s="113"/>
      <c r="O188" s="113"/>
      <c r="P188" s="113"/>
    </row>
    <row r="189" spans="2:16" ht="40.5" customHeight="1" x14ac:dyDescent="0.15">
      <c r="B189" s="607"/>
      <c r="C189" s="609"/>
      <c r="D189" s="610"/>
      <c r="E189" s="113"/>
      <c r="F189" s="113"/>
      <c r="G189" s="113"/>
      <c r="H189" s="113"/>
      <c r="I189" s="113"/>
      <c r="J189" s="113"/>
      <c r="K189" s="113"/>
      <c r="L189" s="113"/>
      <c r="M189" s="113"/>
      <c r="N189" s="113"/>
      <c r="O189" s="113"/>
      <c r="P189" s="113"/>
    </row>
    <row r="190" spans="2:16" ht="40.5" customHeight="1" x14ac:dyDescent="0.15">
      <c r="B190" s="607"/>
      <c r="C190" s="609"/>
      <c r="D190" s="610"/>
      <c r="E190" s="113"/>
      <c r="F190" s="113"/>
      <c r="G190" s="113"/>
      <c r="H190" s="113"/>
      <c r="I190" s="113"/>
      <c r="J190" s="113"/>
      <c r="K190" s="113"/>
      <c r="L190" s="113"/>
      <c r="M190" s="113"/>
      <c r="N190" s="113"/>
      <c r="O190" s="113"/>
      <c r="P190" s="113"/>
    </row>
    <row r="191" spans="2:16" ht="40.5" customHeight="1" x14ac:dyDescent="0.15">
      <c r="B191" s="759"/>
      <c r="C191" s="760"/>
      <c r="D191" s="761"/>
      <c r="E191" s="114"/>
      <c r="F191" s="114"/>
      <c r="G191" s="114"/>
      <c r="H191" s="114"/>
      <c r="I191" s="114"/>
      <c r="J191" s="114"/>
      <c r="K191" s="114"/>
      <c r="L191" s="114"/>
      <c r="M191" s="114"/>
      <c r="N191" s="114"/>
      <c r="O191" s="114"/>
      <c r="P191" s="114"/>
    </row>
    <row r="192" spans="2:16" x14ac:dyDescent="0.15">
      <c r="B192" s="59" t="s">
        <v>97</v>
      </c>
      <c r="C192" s="9"/>
      <c r="D192" s="9"/>
      <c r="E192" s="9"/>
      <c r="F192" s="9"/>
      <c r="G192" s="9"/>
      <c r="H192" s="9"/>
      <c r="I192" s="9"/>
      <c r="J192" s="9"/>
      <c r="K192" s="9"/>
      <c r="L192" s="9"/>
      <c r="M192" s="9"/>
      <c r="N192" s="9"/>
      <c r="O192" s="9"/>
      <c r="P192" s="9"/>
    </row>
    <row r="193" spans="2:16" x14ac:dyDescent="0.15">
      <c r="B193" s="9"/>
      <c r="C193" s="9"/>
      <c r="D193" s="9"/>
      <c r="E193" s="9"/>
      <c r="F193" s="9"/>
      <c r="G193" s="9"/>
      <c r="H193" s="9"/>
      <c r="I193" s="9"/>
      <c r="J193" s="9"/>
      <c r="K193" s="9"/>
      <c r="L193" s="9"/>
      <c r="M193" s="9"/>
      <c r="N193" s="9"/>
      <c r="O193" s="9"/>
      <c r="P193" s="9"/>
    </row>
    <row r="194" spans="2:16" ht="33" customHeight="1" x14ac:dyDescent="0.15">
      <c r="B194" s="37" t="s">
        <v>61</v>
      </c>
    </row>
    <row r="195" spans="2:16" ht="29.25" customHeight="1" x14ac:dyDescent="0.15">
      <c r="B195" s="572" t="s">
        <v>135</v>
      </c>
      <c r="C195" s="658"/>
      <c r="D195" s="573"/>
      <c r="E195" s="111">
        <v>1</v>
      </c>
      <c r="F195" s="121">
        <f t="shared" ref="F195:P195" si="1">IF(AND(E195&gt;0,E195&lt;12),E195+1,E195-11)</f>
        <v>2</v>
      </c>
      <c r="G195" s="121">
        <f t="shared" si="1"/>
        <v>3</v>
      </c>
      <c r="H195" s="121">
        <f t="shared" si="1"/>
        <v>4</v>
      </c>
      <c r="I195" s="121">
        <f t="shared" si="1"/>
        <v>5</v>
      </c>
      <c r="J195" s="121">
        <f t="shared" si="1"/>
        <v>6</v>
      </c>
      <c r="K195" s="121">
        <f t="shared" si="1"/>
        <v>7</v>
      </c>
      <c r="L195" s="121">
        <f t="shared" si="1"/>
        <v>8</v>
      </c>
      <c r="M195" s="121">
        <f t="shared" si="1"/>
        <v>9</v>
      </c>
      <c r="N195" s="121">
        <f t="shared" si="1"/>
        <v>10</v>
      </c>
      <c r="O195" s="121">
        <f t="shared" si="1"/>
        <v>11</v>
      </c>
      <c r="P195" s="121">
        <f t="shared" si="1"/>
        <v>12</v>
      </c>
    </row>
    <row r="196" spans="2:16" ht="40.5" customHeight="1" x14ac:dyDescent="0.15">
      <c r="B196" s="659"/>
      <c r="C196" s="758"/>
      <c r="D196" s="660"/>
      <c r="E196" s="112"/>
      <c r="F196" s="112"/>
      <c r="G196" s="112"/>
      <c r="H196" s="112"/>
      <c r="I196" s="112"/>
      <c r="J196" s="112"/>
      <c r="K196" s="112"/>
      <c r="L196" s="112"/>
      <c r="M196" s="112"/>
      <c r="N196" s="112"/>
      <c r="O196" s="112"/>
      <c r="P196" s="112"/>
    </row>
    <row r="197" spans="2:16" ht="40.5" customHeight="1" x14ac:dyDescent="0.15">
      <c r="B197" s="607"/>
      <c r="C197" s="609"/>
      <c r="D197" s="610"/>
      <c r="E197" s="113"/>
      <c r="F197" s="113"/>
      <c r="G197" s="113"/>
      <c r="H197" s="113"/>
      <c r="I197" s="113"/>
      <c r="J197" s="113"/>
      <c r="K197" s="113"/>
      <c r="L197" s="113"/>
      <c r="M197" s="113"/>
      <c r="N197" s="113"/>
      <c r="O197" s="113"/>
      <c r="P197" s="113"/>
    </row>
    <row r="198" spans="2:16" ht="40.5" customHeight="1" x14ac:dyDescent="0.15">
      <c r="B198" s="607"/>
      <c r="C198" s="609"/>
      <c r="D198" s="610"/>
      <c r="E198" s="113"/>
      <c r="F198" s="113"/>
      <c r="G198" s="113"/>
      <c r="H198" s="113"/>
      <c r="I198" s="113"/>
      <c r="J198" s="113"/>
      <c r="K198" s="113"/>
      <c r="L198" s="113"/>
      <c r="M198" s="113"/>
      <c r="N198" s="113"/>
      <c r="O198" s="113"/>
      <c r="P198" s="113"/>
    </row>
    <row r="199" spans="2:16" ht="40.5" customHeight="1" x14ac:dyDescent="0.15">
      <c r="B199" s="607"/>
      <c r="C199" s="609"/>
      <c r="D199" s="610"/>
      <c r="E199" s="113"/>
      <c r="F199" s="113"/>
      <c r="G199" s="113"/>
      <c r="H199" s="113"/>
      <c r="I199" s="113"/>
      <c r="J199" s="113"/>
      <c r="K199" s="113"/>
      <c r="L199" s="113"/>
      <c r="M199" s="113"/>
      <c r="N199" s="113"/>
      <c r="O199" s="113"/>
      <c r="P199" s="113"/>
    </row>
    <row r="200" spans="2:16" ht="40.5" customHeight="1" x14ac:dyDescent="0.15">
      <c r="B200" s="607"/>
      <c r="C200" s="609"/>
      <c r="D200" s="610"/>
      <c r="E200" s="113"/>
      <c r="F200" s="113"/>
      <c r="G200" s="113"/>
      <c r="H200" s="113"/>
      <c r="I200" s="113"/>
      <c r="J200" s="113"/>
      <c r="K200" s="113"/>
      <c r="L200" s="113"/>
      <c r="M200" s="113"/>
      <c r="N200" s="113"/>
      <c r="O200" s="113"/>
      <c r="P200" s="113"/>
    </row>
    <row r="201" spans="2:16" ht="40.5" customHeight="1" x14ac:dyDescent="0.15">
      <c r="B201" s="607"/>
      <c r="C201" s="609"/>
      <c r="D201" s="610"/>
      <c r="E201" s="113"/>
      <c r="F201" s="113"/>
      <c r="G201" s="113"/>
      <c r="H201" s="113"/>
      <c r="I201" s="113"/>
      <c r="J201" s="113"/>
      <c r="K201" s="113"/>
      <c r="L201" s="113"/>
      <c r="M201" s="113"/>
      <c r="N201" s="113"/>
      <c r="O201" s="113"/>
      <c r="P201" s="113"/>
    </row>
    <row r="202" spans="2:16" ht="40.5" customHeight="1" x14ac:dyDescent="0.15">
      <c r="B202" s="607"/>
      <c r="C202" s="609"/>
      <c r="D202" s="610"/>
      <c r="E202" s="113"/>
      <c r="F202" s="113"/>
      <c r="G202" s="113"/>
      <c r="H202" s="113"/>
      <c r="I202" s="113"/>
      <c r="J202" s="113"/>
      <c r="K202" s="113"/>
      <c r="L202" s="113"/>
      <c r="M202" s="113"/>
      <c r="N202" s="113"/>
      <c r="O202" s="113"/>
      <c r="P202" s="113"/>
    </row>
    <row r="203" spans="2:16" ht="40.5" customHeight="1" x14ac:dyDescent="0.15">
      <c r="B203" s="607"/>
      <c r="C203" s="609"/>
      <c r="D203" s="610"/>
      <c r="E203" s="113"/>
      <c r="F203" s="113"/>
      <c r="G203" s="113"/>
      <c r="H203" s="113"/>
      <c r="I203" s="113"/>
      <c r="J203" s="113"/>
      <c r="K203" s="113"/>
      <c r="L203" s="113"/>
      <c r="M203" s="113"/>
      <c r="N203" s="113"/>
      <c r="O203" s="113"/>
      <c r="P203" s="113"/>
    </row>
    <row r="204" spans="2:16" ht="40.5" customHeight="1" x14ac:dyDescent="0.15">
      <c r="B204" s="607"/>
      <c r="C204" s="609"/>
      <c r="D204" s="610"/>
      <c r="E204" s="113"/>
      <c r="F204" s="113"/>
      <c r="G204" s="113"/>
      <c r="H204" s="113"/>
      <c r="I204" s="113"/>
      <c r="J204" s="113"/>
      <c r="K204" s="113"/>
      <c r="L204" s="113"/>
      <c r="M204" s="113"/>
      <c r="N204" s="113"/>
      <c r="O204" s="113"/>
      <c r="P204" s="113"/>
    </row>
    <row r="205" spans="2:16" ht="40.5" customHeight="1" x14ac:dyDescent="0.15">
      <c r="B205" s="607"/>
      <c r="C205" s="609"/>
      <c r="D205" s="610"/>
      <c r="E205" s="113"/>
      <c r="F205" s="113"/>
      <c r="G205" s="113"/>
      <c r="H205" s="113"/>
      <c r="I205" s="113"/>
      <c r="J205" s="113"/>
      <c r="K205" s="113"/>
      <c r="L205" s="113"/>
      <c r="M205" s="113"/>
      <c r="N205" s="113"/>
      <c r="O205" s="113"/>
      <c r="P205" s="113"/>
    </row>
    <row r="206" spans="2:16" ht="40.5" customHeight="1" x14ac:dyDescent="0.15">
      <c r="B206" s="759"/>
      <c r="C206" s="760"/>
      <c r="D206" s="761"/>
      <c r="E206" s="114"/>
      <c r="F206" s="114"/>
      <c r="G206" s="114"/>
      <c r="H206" s="114"/>
      <c r="I206" s="114"/>
      <c r="J206" s="114"/>
      <c r="K206" s="114"/>
      <c r="L206" s="114"/>
      <c r="M206" s="114"/>
      <c r="N206" s="114"/>
      <c r="O206" s="114"/>
      <c r="P206" s="114"/>
    </row>
    <row r="207" spans="2:16" x14ac:dyDescent="0.15">
      <c r="B207" s="59" t="s">
        <v>97</v>
      </c>
      <c r="C207" s="9"/>
      <c r="D207" s="9"/>
      <c r="E207" s="9"/>
      <c r="F207" s="9"/>
      <c r="G207" s="9"/>
      <c r="H207" s="9"/>
      <c r="I207" s="9"/>
      <c r="J207" s="9"/>
      <c r="K207" s="9"/>
      <c r="L207" s="9"/>
      <c r="M207" s="9"/>
      <c r="N207" s="9"/>
      <c r="O207" s="9"/>
      <c r="P207" s="9"/>
    </row>
    <row r="208" spans="2:16" x14ac:dyDescent="0.15">
      <c r="B208" s="9"/>
      <c r="C208" s="9"/>
      <c r="D208" s="9"/>
      <c r="E208" s="9"/>
      <c r="F208" s="9"/>
      <c r="G208" s="9"/>
      <c r="H208" s="9"/>
      <c r="I208" s="9"/>
      <c r="J208" s="9"/>
      <c r="K208" s="9"/>
      <c r="L208" s="9"/>
      <c r="M208" s="9"/>
      <c r="N208" s="9"/>
      <c r="O208" s="9"/>
      <c r="P208" s="9"/>
    </row>
    <row r="209" spans="2:16" x14ac:dyDescent="0.15">
      <c r="B209" s="9"/>
      <c r="C209" s="9"/>
      <c r="D209" s="9"/>
      <c r="E209" s="9"/>
      <c r="F209" s="9"/>
      <c r="G209" s="9"/>
      <c r="H209" s="9"/>
      <c r="I209" s="9"/>
      <c r="J209" s="9"/>
      <c r="K209" s="9"/>
      <c r="L209" s="9"/>
      <c r="M209" s="9"/>
      <c r="N209" s="9"/>
      <c r="O209" s="9"/>
      <c r="P209" s="9"/>
    </row>
    <row r="210" spans="2:16" x14ac:dyDescent="0.15">
      <c r="B210" s="9"/>
      <c r="C210" s="9"/>
      <c r="D210" s="9"/>
      <c r="E210" s="9"/>
      <c r="F210" s="9"/>
      <c r="G210" s="9"/>
      <c r="H210" s="9"/>
      <c r="I210" s="9"/>
      <c r="J210" s="9"/>
      <c r="K210" s="9"/>
      <c r="L210" s="9"/>
      <c r="M210" s="9"/>
      <c r="N210" s="9"/>
      <c r="O210" s="9"/>
      <c r="P210" s="9"/>
    </row>
    <row r="211" spans="2:16" x14ac:dyDescent="0.15">
      <c r="B211" s="9"/>
      <c r="C211" s="9"/>
      <c r="D211" s="9"/>
      <c r="E211" s="9"/>
      <c r="F211" s="9"/>
      <c r="G211" s="9"/>
      <c r="H211" s="9"/>
      <c r="I211" s="9"/>
      <c r="J211" s="9"/>
      <c r="K211" s="9"/>
      <c r="L211" s="9"/>
      <c r="M211" s="9"/>
      <c r="N211" s="9"/>
      <c r="O211" s="9"/>
      <c r="P211" s="9"/>
    </row>
    <row r="212" spans="2:16" x14ac:dyDescent="0.15">
      <c r="B212" s="9"/>
      <c r="C212" s="9"/>
      <c r="D212" s="9"/>
      <c r="E212" s="9"/>
      <c r="F212" s="9"/>
      <c r="G212" s="9"/>
      <c r="H212" s="9"/>
      <c r="I212" s="9"/>
      <c r="J212" s="9"/>
      <c r="K212" s="9"/>
      <c r="L212" s="9"/>
      <c r="M212" s="9"/>
      <c r="N212" s="9"/>
      <c r="O212" s="9"/>
      <c r="P212" s="9"/>
    </row>
    <row r="213" spans="2:16" x14ac:dyDescent="0.15">
      <c r="B213" s="9"/>
      <c r="C213" s="9"/>
      <c r="D213" s="9"/>
      <c r="E213" s="9"/>
      <c r="F213" s="9"/>
      <c r="G213" s="9"/>
      <c r="H213" s="9"/>
      <c r="I213" s="9"/>
      <c r="J213" s="9"/>
      <c r="K213" s="9"/>
      <c r="L213" s="9"/>
      <c r="M213" s="9"/>
      <c r="N213" s="9"/>
      <c r="O213" s="9"/>
      <c r="P213" s="9"/>
    </row>
    <row r="214" spans="2:16" x14ac:dyDescent="0.15">
      <c r="B214" s="9"/>
      <c r="C214" s="9"/>
      <c r="D214" s="9"/>
      <c r="E214" s="9"/>
      <c r="F214" s="9"/>
      <c r="G214" s="9"/>
      <c r="H214" s="9"/>
      <c r="I214" s="9"/>
      <c r="J214" s="9"/>
      <c r="K214" s="9"/>
      <c r="L214" s="9"/>
      <c r="M214" s="9"/>
      <c r="N214" s="9"/>
      <c r="O214" s="9"/>
      <c r="P214" s="9"/>
    </row>
    <row r="215" spans="2:16" x14ac:dyDescent="0.15">
      <c r="B215" s="9"/>
      <c r="C215" s="9"/>
      <c r="D215" s="9"/>
      <c r="E215" s="9"/>
      <c r="F215" s="9"/>
      <c r="G215" s="9"/>
      <c r="H215" s="9"/>
      <c r="I215" s="9"/>
      <c r="J215" s="9"/>
      <c r="K215" s="9"/>
      <c r="L215" s="9"/>
      <c r="M215" s="9"/>
      <c r="N215" s="9"/>
      <c r="O215" s="9"/>
      <c r="P215" s="9"/>
    </row>
    <row r="216" spans="2:16" x14ac:dyDescent="0.15">
      <c r="B216" s="9"/>
      <c r="C216" s="9"/>
      <c r="D216" s="9"/>
      <c r="E216" s="9"/>
      <c r="F216" s="9"/>
      <c r="G216" s="9"/>
      <c r="H216" s="9"/>
      <c r="I216" s="9"/>
      <c r="J216" s="9"/>
      <c r="K216" s="9"/>
      <c r="L216" s="9"/>
      <c r="M216" s="9"/>
      <c r="N216" s="9"/>
      <c r="O216" s="9"/>
      <c r="P216" s="9"/>
    </row>
    <row r="217" spans="2:16" x14ac:dyDescent="0.15">
      <c r="B217" s="9"/>
      <c r="C217" s="9"/>
      <c r="D217" s="9"/>
      <c r="E217" s="9"/>
      <c r="F217" s="9"/>
      <c r="G217" s="9"/>
      <c r="H217" s="9"/>
      <c r="I217" s="9"/>
      <c r="J217" s="9"/>
      <c r="K217" s="9"/>
      <c r="L217" s="9"/>
      <c r="M217" s="9"/>
      <c r="N217" s="9"/>
      <c r="O217" s="9"/>
      <c r="P217" s="9"/>
    </row>
    <row r="218" spans="2:16" x14ac:dyDescent="0.15">
      <c r="B218" s="9"/>
      <c r="C218" s="9"/>
      <c r="D218" s="9"/>
      <c r="E218" s="9"/>
      <c r="F218" s="9"/>
      <c r="G218" s="9"/>
      <c r="H218" s="9"/>
      <c r="I218" s="9"/>
      <c r="J218" s="9"/>
      <c r="K218" s="9"/>
      <c r="L218" s="9"/>
      <c r="M218" s="9"/>
      <c r="N218" s="9"/>
      <c r="O218" s="9"/>
      <c r="P218" s="9"/>
    </row>
    <row r="219" spans="2:16" x14ac:dyDescent="0.15">
      <c r="B219" s="9"/>
      <c r="C219" s="9"/>
      <c r="D219" s="9"/>
      <c r="E219" s="9"/>
      <c r="F219" s="9"/>
      <c r="G219" s="9"/>
      <c r="H219" s="9"/>
      <c r="I219" s="9"/>
      <c r="J219" s="9"/>
      <c r="K219" s="9"/>
      <c r="L219" s="9"/>
      <c r="M219" s="9"/>
      <c r="N219" s="9"/>
      <c r="O219" s="9"/>
      <c r="P219" s="9"/>
    </row>
    <row r="220" spans="2:16" x14ac:dyDescent="0.15">
      <c r="B220" s="9"/>
      <c r="C220" s="9"/>
      <c r="D220" s="9"/>
      <c r="E220" s="9"/>
      <c r="F220" s="9"/>
      <c r="G220" s="9"/>
      <c r="H220" s="9"/>
      <c r="I220" s="9"/>
      <c r="J220" s="9"/>
      <c r="K220" s="9"/>
      <c r="L220" s="9"/>
      <c r="M220" s="9"/>
      <c r="N220" s="9"/>
      <c r="O220" s="9"/>
      <c r="P220" s="9"/>
    </row>
    <row r="221" spans="2:16" x14ac:dyDescent="0.15">
      <c r="B221" s="9"/>
      <c r="C221" s="9"/>
      <c r="D221" s="9"/>
      <c r="E221" s="9"/>
      <c r="F221" s="9"/>
      <c r="G221" s="9"/>
      <c r="H221" s="9"/>
      <c r="I221" s="9"/>
      <c r="J221" s="9"/>
      <c r="K221" s="9"/>
      <c r="L221" s="9"/>
      <c r="M221" s="9"/>
      <c r="N221" s="9"/>
      <c r="O221" s="9"/>
      <c r="P221" s="9"/>
    </row>
    <row r="222" spans="2:16" x14ac:dyDescent="0.15">
      <c r="B222" s="9"/>
      <c r="C222" s="9"/>
      <c r="D222" s="9"/>
      <c r="E222" s="9"/>
      <c r="F222" s="9"/>
      <c r="G222" s="9"/>
      <c r="H222" s="9"/>
      <c r="I222" s="9"/>
      <c r="J222" s="9"/>
      <c r="K222" s="9"/>
      <c r="L222" s="9"/>
      <c r="M222" s="9"/>
      <c r="N222" s="9"/>
      <c r="O222" s="9"/>
      <c r="P222" s="9"/>
    </row>
    <row r="223" spans="2:16" x14ac:dyDescent="0.15">
      <c r="B223" s="9"/>
      <c r="C223" s="9"/>
      <c r="D223" s="9"/>
      <c r="E223" s="9"/>
      <c r="F223" s="9"/>
      <c r="G223" s="9"/>
      <c r="H223" s="9"/>
      <c r="I223" s="9"/>
      <c r="J223" s="9"/>
      <c r="K223" s="9"/>
      <c r="L223" s="9"/>
      <c r="M223" s="9"/>
      <c r="N223" s="9"/>
      <c r="O223" s="9"/>
      <c r="P223" s="9"/>
    </row>
    <row r="224" spans="2:16" x14ac:dyDescent="0.15">
      <c r="B224" s="9"/>
      <c r="C224" s="9"/>
      <c r="D224" s="9"/>
      <c r="E224" s="9"/>
      <c r="F224" s="9"/>
      <c r="G224" s="9"/>
      <c r="H224" s="9"/>
      <c r="I224" s="9"/>
      <c r="J224" s="9"/>
      <c r="K224" s="9"/>
      <c r="L224" s="9"/>
      <c r="M224" s="9"/>
      <c r="N224" s="9"/>
      <c r="O224" s="9"/>
      <c r="P224" s="9"/>
    </row>
    <row r="225" spans="2:16" x14ac:dyDescent="0.15">
      <c r="B225" s="9"/>
      <c r="C225" s="9"/>
      <c r="D225" s="9"/>
      <c r="E225" s="9"/>
      <c r="F225" s="9"/>
      <c r="G225" s="9"/>
      <c r="H225" s="9"/>
      <c r="I225" s="9"/>
      <c r="J225" s="9"/>
      <c r="K225" s="9"/>
      <c r="L225" s="9"/>
      <c r="M225" s="9"/>
      <c r="N225" s="9"/>
      <c r="O225" s="9"/>
      <c r="P225" s="9"/>
    </row>
    <row r="226" spans="2:16" x14ac:dyDescent="0.15">
      <c r="B226" s="9"/>
      <c r="C226" s="9"/>
      <c r="D226" s="9"/>
      <c r="E226" s="9"/>
      <c r="F226" s="9"/>
      <c r="G226" s="9"/>
      <c r="H226" s="9"/>
      <c r="I226" s="9"/>
      <c r="J226" s="9"/>
      <c r="K226" s="9"/>
      <c r="L226" s="9"/>
      <c r="M226" s="9"/>
      <c r="N226" s="9"/>
      <c r="O226" s="9"/>
      <c r="P226" s="9"/>
    </row>
    <row r="227" spans="2:16" x14ac:dyDescent="0.15">
      <c r="B227" s="9"/>
      <c r="C227" s="9"/>
      <c r="D227" s="9"/>
      <c r="E227" s="9"/>
      <c r="F227" s="9"/>
      <c r="G227" s="9"/>
      <c r="H227" s="9"/>
      <c r="I227" s="9"/>
      <c r="J227" s="9"/>
      <c r="K227" s="9"/>
      <c r="L227" s="9"/>
      <c r="M227" s="9"/>
      <c r="N227" s="9"/>
      <c r="O227" s="9"/>
      <c r="P227" s="9"/>
    </row>
    <row r="228" spans="2:16" ht="23.25" customHeight="1" x14ac:dyDescent="0.15">
      <c r="B228" s="37" t="s">
        <v>263</v>
      </c>
      <c r="C228" s="9"/>
      <c r="D228" s="9"/>
      <c r="E228" s="9"/>
      <c r="F228" s="9"/>
      <c r="G228" s="9"/>
      <c r="H228" s="9"/>
      <c r="I228" s="9"/>
      <c r="J228" s="9"/>
      <c r="K228" s="9"/>
      <c r="L228" s="9"/>
      <c r="M228" s="9"/>
      <c r="N228" s="9"/>
      <c r="O228" s="9"/>
      <c r="P228" s="9"/>
    </row>
    <row r="229" spans="2:16" ht="24" customHeight="1" x14ac:dyDescent="0.15">
      <c r="B229" s="37" t="s">
        <v>310</v>
      </c>
      <c r="C229" s="9"/>
      <c r="D229" s="9"/>
      <c r="E229" s="9"/>
      <c r="F229" s="9"/>
      <c r="G229" s="9"/>
      <c r="H229" s="9"/>
      <c r="I229" s="9"/>
      <c r="J229" s="9"/>
      <c r="K229" s="9"/>
      <c r="L229" s="9"/>
      <c r="M229" s="9"/>
      <c r="N229" s="9"/>
      <c r="O229" s="9"/>
      <c r="P229" s="9"/>
    </row>
    <row r="230" spans="2:16" ht="28.5" customHeight="1" x14ac:dyDescent="0.15">
      <c r="B230" s="762" t="s">
        <v>135</v>
      </c>
      <c r="C230" s="872"/>
      <c r="D230" s="763"/>
      <c r="E230" s="684" t="s">
        <v>197</v>
      </c>
      <c r="F230" s="686"/>
      <c r="G230" s="684" t="s">
        <v>236</v>
      </c>
      <c r="H230" s="686"/>
      <c r="I230" s="762" t="s">
        <v>31</v>
      </c>
      <c r="J230" s="763"/>
      <c r="K230" s="764" t="s">
        <v>15</v>
      </c>
      <c r="L230" s="765"/>
      <c r="M230" s="765"/>
      <c r="N230" s="766"/>
      <c r="O230" s="684" t="s">
        <v>146</v>
      </c>
      <c r="P230" s="686"/>
    </row>
    <row r="231" spans="2:16" ht="28.5" customHeight="1" x14ac:dyDescent="0.15">
      <c r="B231" s="767"/>
      <c r="C231" s="672"/>
      <c r="D231" s="768"/>
      <c r="E231" s="767" t="s">
        <v>198</v>
      </c>
      <c r="F231" s="768"/>
      <c r="G231" s="767" t="s">
        <v>198</v>
      </c>
      <c r="H231" s="768"/>
      <c r="I231" s="767" t="s">
        <v>198</v>
      </c>
      <c r="J231" s="768"/>
      <c r="K231" s="762" t="s">
        <v>176</v>
      </c>
      <c r="L231" s="763"/>
      <c r="M231" s="762" t="s">
        <v>28</v>
      </c>
      <c r="N231" s="763"/>
      <c r="O231" s="873"/>
      <c r="P231" s="874"/>
    </row>
    <row r="232" spans="2:16" ht="28.5" customHeight="1" x14ac:dyDescent="0.15">
      <c r="B232" s="659" t="s">
        <v>54</v>
      </c>
      <c r="C232" s="758"/>
      <c r="D232" s="660"/>
      <c r="E232" s="769">
        <f>+E254</f>
        <v>0</v>
      </c>
      <c r="F232" s="770"/>
      <c r="G232" s="769">
        <f>+G254</f>
        <v>0</v>
      </c>
      <c r="H232" s="770"/>
      <c r="I232" s="769">
        <f>+I248</f>
        <v>0</v>
      </c>
      <c r="J232" s="770"/>
      <c r="K232" s="769">
        <f>+K248</f>
        <v>0</v>
      </c>
      <c r="L232" s="770"/>
      <c r="M232" s="771">
        <f>+M248</f>
        <v>0</v>
      </c>
      <c r="N232" s="772"/>
      <c r="O232" s="773"/>
      <c r="P232" s="774"/>
    </row>
    <row r="233" spans="2:16" ht="28.5" customHeight="1" x14ac:dyDescent="0.15">
      <c r="B233" s="728"/>
      <c r="C233" s="554"/>
      <c r="D233" s="729"/>
      <c r="E233" s="775">
        <f>+E255</f>
        <v>0</v>
      </c>
      <c r="F233" s="776"/>
      <c r="G233" s="775">
        <f>+G255</f>
        <v>0</v>
      </c>
      <c r="H233" s="776"/>
      <c r="I233" s="775">
        <f>+I249</f>
        <v>0</v>
      </c>
      <c r="J233" s="776"/>
      <c r="K233" s="775">
        <f>+K249</f>
        <v>0</v>
      </c>
      <c r="L233" s="776"/>
      <c r="M233" s="777">
        <f>+M249</f>
        <v>0</v>
      </c>
      <c r="N233" s="778"/>
      <c r="O233" s="779"/>
      <c r="P233" s="780"/>
    </row>
    <row r="234" spans="2:16" ht="28.5" customHeight="1" x14ac:dyDescent="0.15">
      <c r="B234" s="659" t="s">
        <v>7</v>
      </c>
      <c r="C234" s="758"/>
      <c r="D234" s="660"/>
      <c r="E234" s="769">
        <f>+E277</f>
        <v>0</v>
      </c>
      <c r="F234" s="770"/>
      <c r="G234" s="769">
        <f>+G277</f>
        <v>0</v>
      </c>
      <c r="H234" s="770"/>
      <c r="I234" s="769">
        <f>+I271</f>
        <v>0</v>
      </c>
      <c r="J234" s="770"/>
      <c r="K234" s="769">
        <f>+K271</f>
        <v>0</v>
      </c>
      <c r="L234" s="770"/>
      <c r="M234" s="771">
        <f>+M271</f>
        <v>0</v>
      </c>
      <c r="N234" s="772"/>
      <c r="O234" s="773"/>
      <c r="P234" s="774"/>
    </row>
    <row r="235" spans="2:16" ht="28.5" customHeight="1" x14ac:dyDescent="0.15">
      <c r="B235" s="759"/>
      <c r="C235" s="760"/>
      <c r="D235" s="761"/>
      <c r="E235" s="781">
        <f>+E278</f>
        <v>0</v>
      </c>
      <c r="F235" s="782"/>
      <c r="G235" s="781">
        <f>+G278</f>
        <v>0</v>
      </c>
      <c r="H235" s="782"/>
      <c r="I235" s="781">
        <f>+I272</f>
        <v>0</v>
      </c>
      <c r="J235" s="782"/>
      <c r="K235" s="781">
        <f>+K272</f>
        <v>0</v>
      </c>
      <c r="L235" s="782"/>
      <c r="M235" s="783">
        <f>+M272</f>
        <v>0</v>
      </c>
      <c r="N235" s="784"/>
      <c r="O235" s="785"/>
      <c r="P235" s="786"/>
    </row>
    <row r="236" spans="2:16" ht="28.5" customHeight="1" x14ac:dyDescent="0.15">
      <c r="B236" s="659" t="s">
        <v>24</v>
      </c>
      <c r="C236" s="758"/>
      <c r="D236" s="660"/>
      <c r="E236" s="769">
        <f>+E232+E234</f>
        <v>0</v>
      </c>
      <c r="F236" s="770"/>
      <c r="G236" s="769">
        <f>+G232+G234</f>
        <v>0</v>
      </c>
      <c r="H236" s="770"/>
      <c r="I236" s="769">
        <f>+I232+I234</f>
        <v>0</v>
      </c>
      <c r="J236" s="770"/>
      <c r="K236" s="769">
        <f>+K232+K234</f>
        <v>0</v>
      </c>
      <c r="L236" s="770"/>
      <c r="M236" s="771">
        <f>+M232+M234</f>
        <v>0</v>
      </c>
      <c r="N236" s="772"/>
      <c r="O236" s="773"/>
      <c r="P236" s="774"/>
    </row>
    <row r="237" spans="2:16" ht="28.5" customHeight="1" x14ac:dyDescent="0.15">
      <c r="B237" s="759"/>
      <c r="C237" s="760"/>
      <c r="D237" s="761"/>
      <c r="E237" s="781">
        <f>+E233+E235</f>
        <v>0</v>
      </c>
      <c r="F237" s="782"/>
      <c r="G237" s="781">
        <f>+G233+G235</f>
        <v>0</v>
      </c>
      <c r="H237" s="782"/>
      <c r="I237" s="781">
        <f>+I233+I235</f>
        <v>0</v>
      </c>
      <c r="J237" s="782"/>
      <c r="K237" s="781">
        <f>+K233+K235</f>
        <v>0</v>
      </c>
      <c r="L237" s="782"/>
      <c r="M237" s="783">
        <f>+M233+M235</f>
        <v>0</v>
      </c>
      <c r="N237" s="784"/>
      <c r="O237" s="785"/>
      <c r="P237" s="786"/>
    </row>
    <row r="238" spans="2:16" x14ac:dyDescent="0.15">
      <c r="B238" s="9"/>
      <c r="C238" s="9"/>
      <c r="D238" s="9"/>
      <c r="E238" s="9"/>
      <c r="F238" s="9"/>
      <c r="G238" s="9"/>
      <c r="H238" s="9"/>
      <c r="I238" s="9"/>
      <c r="J238" s="9"/>
      <c r="K238" s="9"/>
      <c r="L238" s="9"/>
      <c r="M238" s="9"/>
      <c r="N238" s="9"/>
      <c r="O238" s="9"/>
      <c r="P238" s="9"/>
    </row>
    <row r="239" spans="2:16" ht="22.5" customHeight="1" x14ac:dyDescent="0.15">
      <c r="B239" s="65" t="s">
        <v>10</v>
      </c>
      <c r="C239" s="9"/>
      <c r="D239" s="9"/>
      <c r="E239" s="9"/>
      <c r="F239" s="9"/>
      <c r="G239" s="9"/>
      <c r="H239" s="9"/>
      <c r="I239" s="9"/>
      <c r="J239" s="9"/>
      <c r="K239" s="9"/>
      <c r="L239" s="9"/>
      <c r="M239" s="9"/>
      <c r="N239" s="9"/>
      <c r="O239" s="9"/>
      <c r="P239" s="9"/>
    </row>
    <row r="240" spans="2:16" ht="28.5" customHeight="1" x14ac:dyDescent="0.15">
      <c r="B240" s="762" t="s">
        <v>135</v>
      </c>
      <c r="C240" s="872"/>
      <c r="D240" s="763"/>
      <c r="E240" s="684" t="s">
        <v>197</v>
      </c>
      <c r="F240" s="686"/>
      <c r="G240" s="684" t="s">
        <v>236</v>
      </c>
      <c r="H240" s="686"/>
      <c r="I240" s="762" t="s">
        <v>31</v>
      </c>
      <c r="J240" s="763"/>
      <c r="K240" s="764" t="s">
        <v>15</v>
      </c>
      <c r="L240" s="765"/>
      <c r="M240" s="765"/>
      <c r="N240" s="766"/>
      <c r="O240" s="684" t="s">
        <v>146</v>
      </c>
      <c r="P240" s="686"/>
    </row>
    <row r="241" spans="2:16" ht="28.5" customHeight="1" x14ac:dyDescent="0.15">
      <c r="B241" s="787"/>
      <c r="C241" s="875"/>
      <c r="D241" s="788"/>
      <c r="E241" s="787" t="s">
        <v>198</v>
      </c>
      <c r="F241" s="788"/>
      <c r="G241" s="787" t="s">
        <v>198</v>
      </c>
      <c r="H241" s="788"/>
      <c r="I241" s="787" t="s">
        <v>198</v>
      </c>
      <c r="J241" s="788"/>
      <c r="K241" s="764" t="s">
        <v>176</v>
      </c>
      <c r="L241" s="766"/>
      <c r="M241" s="764" t="s">
        <v>28</v>
      </c>
      <c r="N241" s="766"/>
      <c r="O241" s="876"/>
      <c r="P241" s="877"/>
    </row>
    <row r="242" spans="2:16" ht="28.5" customHeight="1" x14ac:dyDescent="0.15">
      <c r="B242" s="878" t="s">
        <v>57</v>
      </c>
      <c r="C242" s="880" t="s">
        <v>22</v>
      </c>
      <c r="D242" s="881"/>
      <c r="E242" s="769">
        <f>+'８ 支出明細書（実施計画・１年目）１－５－②'!F109</f>
        <v>0</v>
      </c>
      <c r="F242" s="770"/>
      <c r="G242" s="769">
        <f>+'８ 支出明細書（実施計画・１年目）１－５－②'!I109</f>
        <v>0</v>
      </c>
      <c r="H242" s="770"/>
      <c r="I242" s="155"/>
      <c r="J242" s="159"/>
      <c r="K242" s="165"/>
      <c r="L242" s="179"/>
      <c r="M242" s="50"/>
      <c r="N242" s="185"/>
      <c r="O242" s="929"/>
      <c r="P242" s="930"/>
    </row>
    <row r="243" spans="2:16" ht="28.5" customHeight="1" x14ac:dyDescent="0.15">
      <c r="B243" s="879"/>
      <c r="C243" s="882"/>
      <c r="D243" s="883"/>
      <c r="E243" s="775">
        <f>+'10 支出明細書 (実績報告・１年目)２３－４－②'!F109</f>
        <v>0</v>
      </c>
      <c r="F243" s="776"/>
      <c r="G243" s="789">
        <f>+'10 支出明細書 (実績報告・１年目)２３－４－②'!I109</f>
        <v>0</v>
      </c>
      <c r="H243" s="790"/>
      <c r="I243" s="156"/>
      <c r="J243" s="160"/>
      <c r="K243" s="166"/>
      <c r="L243" s="180"/>
      <c r="M243" s="183"/>
      <c r="N243" s="186"/>
      <c r="O243" s="931"/>
      <c r="P243" s="932"/>
    </row>
    <row r="244" spans="2:16" ht="28.5" customHeight="1" x14ac:dyDescent="0.15">
      <c r="B244" s="884" t="s">
        <v>117</v>
      </c>
      <c r="C244" s="885" t="s">
        <v>217</v>
      </c>
      <c r="D244" s="886"/>
      <c r="E244" s="791">
        <f>+'８ 支出明細書（実施計画・１年目）１－５－②'!F110</f>
        <v>0</v>
      </c>
      <c r="F244" s="792"/>
      <c r="G244" s="791">
        <f>+'８ 支出明細書（実施計画・１年目）１－５－②'!I110</f>
        <v>0</v>
      </c>
      <c r="H244" s="792"/>
      <c r="I244" s="156"/>
      <c r="J244" s="160"/>
      <c r="K244" s="166"/>
      <c r="L244" s="180"/>
      <c r="M244" s="183"/>
      <c r="N244" s="186"/>
      <c r="O244" s="931"/>
      <c r="P244" s="932"/>
    </row>
    <row r="245" spans="2:16" ht="28.5" customHeight="1" x14ac:dyDescent="0.15">
      <c r="B245" s="879"/>
      <c r="C245" s="882"/>
      <c r="D245" s="883"/>
      <c r="E245" s="789">
        <f>+'10 支出明細書 (実績報告・１年目)２３－４－②'!F110</f>
        <v>0</v>
      </c>
      <c r="F245" s="790"/>
      <c r="G245" s="789">
        <f>+'10 支出明細書 (実績報告・１年目)２３－４－②'!I110</f>
        <v>0</v>
      </c>
      <c r="H245" s="790"/>
      <c r="I245" s="156"/>
      <c r="J245" s="160"/>
      <c r="K245" s="166"/>
      <c r="L245" s="180"/>
      <c r="M245" s="183"/>
      <c r="N245" s="186"/>
      <c r="O245" s="931"/>
      <c r="P245" s="932"/>
    </row>
    <row r="246" spans="2:16" ht="28.5" customHeight="1" x14ac:dyDescent="0.15">
      <c r="B246" s="884" t="s">
        <v>39</v>
      </c>
      <c r="C246" s="885" t="s">
        <v>218</v>
      </c>
      <c r="D246" s="886"/>
      <c r="E246" s="791">
        <f>+'８ 支出明細書（実施計画・１年目）１－５－②'!F111</f>
        <v>0</v>
      </c>
      <c r="F246" s="792"/>
      <c r="G246" s="791">
        <f>+'８ 支出明細書（実施計画・１年目）１－５－②'!I111</f>
        <v>0</v>
      </c>
      <c r="H246" s="792"/>
      <c r="I246" s="156"/>
      <c r="J246" s="160"/>
      <c r="K246" s="166"/>
      <c r="L246" s="180"/>
      <c r="M246" s="183"/>
      <c r="N246" s="186"/>
      <c r="O246" s="931"/>
      <c r="P246" s="932"/>
    </row>
    <row r="247" spans="2:16" ht="28.5" customHeight="1" x14ac:dyDescent="0.15">
      <c r="B247" s="879"/>
      <c r="C247" s="882"/>
      <c r="D247" s="883"/>
      <c r="E247" s="789">
        <f>+'10 支出明細書 (実績報告・１年目)２３－４－②'!F111</f>
        <v>0</v>
      </c>
      <c r="F247" s="790"/>
      <c r="G247" s="789">
        <f>+'10 支出明細書 (実績報告・１年目)２３－４－②'!I111</f>
        <v>0</v>
      </c>
      <c r="H247" s="790"/>
      <c r="I247" s="156"/>
      <c r="J247" s="160"/>
      <c r="K247" s="166"/>
      <c r="L247" s="180"/>
      <c r="M247" s="183"/>
      <c r="N247" s="186"/>
      <c r="O247" s="931"/>
      <c r="P247" s="932"/>
    </row>
    <row r="248" spans="2:16" ht="28.5" customHeight="1" x14ac:dyDescent="0.15">
      <c r="B248" s="884" t="s">
        <v>220</v>
      </c>
      <c r="C248" s="885" t="s">
        <v>185</v>
      </c>
      <c r="D248" s="886"/>
      <c r="E248" s="791">
        <f>+'８ 支出明細書（実施計画・１年目）１－５－②'!F112</f>
        <v>0</v>
      </c>
      <c r="F248" s="792"/>
      <c r="G248" s="791">
        <f>+'８ 支出明細書（実施計画・１年目）１－５－②'!I112</f>
        <v>0</v>
      </c>
      <c r="H248" s="792"/>
      <c r="I248" s="793">
        <f>+'８ 支出明細書（実施計画・１年目）１－５－②'!G97</f>
        <v>0</v>
      </c>
      <c r="J248" s="794"/>
      <c r="K248" s="793">
        <f>+H288</f>
        <v>0</v>
      </c>
      <c r="L248" s="794"/>
      <c r="M248" s="795">
        <f>+M258</f>
        <v>0</v>
      </c>
      <c r="N248" s="796"/>
      <c r="O248" s="931"/>
      <c r="P248" s="932"/>
    </row>
    <row r="249" spans="2:16" ht="28.5" customHeight="1" x14ac:dyDescent="0.15">
      <c r="B249" s="879"/>
      <c r="C249" s="882"/>
      <c r="D249" s="883"/>
      <c r="E249" s="789">
        <f>+'10 支出明細書 (実績報告・１年目)２３－４－②'!F112</f>
        <v>0</v>
      </c>
      <c r="F249" s="790"/>
      <c r="G249" s="789">
        <f>+'10 支出明細書 (実績報告・１年目)２３－４－②'!I112</f>
        <v>0</v>
      </c>
      <c r="H249" s="790"/>
      <c r="I249" s="775">
        <f>+'10 支出明細書 (実績報告・１年目)２３－４－②'!G97</f>
        <v>0</v>
      </c>
      <c r="J249" s="776"/>
      <c r="K249" s="775">
        <f>+L288</f>
        <v>0</v>
      </c>
      <c r="L249" s="776"/>
      <c r="M249" s="797">
        <f>+M259</f>
        <v>0</v>
      </c>
      <c r="N249" s="798"/>
      <c r="O249" s="931"/>
      <c r="P249" s="932"/>
    </row>
    <row r="250" spans="2:16" ht="28.5" customHeight="1" x14ac:dyDescent="0.15">
      <c r="B250" s="884" t="s">
        <v>287</v>
      </c>
      <c r="C250" s="885" t="s">
        <v>73</v>
      </c>
      <c r="D250" s="886"/>
      <c r="E250" s="791">
        <f>+'８ 支出明細書（実施計画・１年目）１－５－②'!F113</f>
        <v>0</v>
      </c>
      <c r="F250" s="792"/>
      <c r="G250" s="791">
        <f>+'８ 支出明細書（実施計画・１年目）１－５－②'!I113</f>
        <v>0</v>
      </c>
      <c r="H250" s="792"/>
      <c r="I250" s="156"/>
      <c r="J250" s="160"/>
      <c r="K250" s="166"/>
      <c r="L250" s="180"/>
      <c r="M250" s="183"/>
      <c r="N250" s="186"/>
      <c r="O250" s="931"/>
      <c r="P250" s="932"/>
    </row>
    <row r="251" spans="2:16" ht="28.5" customHeight="1" x14ac:dyDescent="0.15">
      <c r="B251" s="879"/>
      <c r="C251" s="882"/>
      <c r="D251" s="883"/>
      <c r="E251" s="799">
        <f>+'10 支出明細書 (実績報告・１年目)２３－４－②'!F113</f>
        <v>0</v>
      </c>
      <c r="F251" s="800"/>
      <c r="G251" s="789">
        <f>+'10 支出明細書 (実績報告・１年目)２３－４－②'!I113</f>
        <v>0</v>
      </c>
      <c r="H251" s="790"/>
      <c r="I251" s="156"/>
      <c r="J251" s="160"/>
      <c r="K251" s="166"/>
      <c r="L251" s="180"/>
      <c r="M251" s="183"/>
      <c r="N251" s="186"/>
      <c r="O251" s="931"/>
      <c r="P251" s="932"/>
    </row>
    <row r="252" spans="2:16" ht="28.5" customHeight="1" x14ac:dyDescent="0.15">
      <c r="B252" s="884" t="s">
        <v>67</v>
      </c>
      <c r="C252" s="885" t="s">
        <v>103</v>
      </c>
      <c r="D252" s="886"/>
      <c r="E252" s="791">
        <f>+'８ 支出明細書（実施計画・１年目）１－５－②'!F114</f>
        <v>0</v>
      </c>
      <c r="F252" s="792"/>
      <c r="G252" s="791">
        <f>+'８ 支出明細書（実施計画・１年目）１－５－②'!I114</f>
        <v>0</v>
      </c>
      <c r="H252" s="792"/>
      <c r="I252" s="156"/>
      <c r="J252" s="160"/>
      <c r="K252" s="166"/>
      <c r="L252" s="180"/>
      <c r="M252" s="183"/>
      <c r="N252" s="186"/>
      <c r="O252" s="931"/>
      <c r="P252" s="932"/>
    </row>
    <row r="253" spans="2:16" ht="28.5" customHeight="1" x14ac:dyDescent="0.15">
      <c r="B253" s="879"/>
      <c r="C253" s="882"/>
      <c r="D253" s="883"/>
      <c r="E253" s="789">
        <f>+'10 支出明細書 (実績報告・１年目)２３－４－②'!F114</f>
        <v>0</v>
      </c>
      <c r="F253" s="790"/>
      <c r="G253" s="789">
        <f>+'10 支出明細書 (実績報告・１年目)２３－４－②'!I114</f>
        <v>0</v>
      </c>
      <c r="H253" s="790"/>
      <c r="I253" s="156"/>
      <c r="J253" s="160"/>
      <c r="K253" s="166"/>
      <c r="L253" s="180"/>
      <c r="M253" s="183"/>
      <c r="N253" s="186"/>
      <c r="O253" s="931"/>
      <c r="P253" s="932"/>
    </row>
    <row r="254" spans="2:16" ht="28.5" customHeight="1" x14ac:dyDescent="0.15">
      <c r="B254" s="884" t="s">
        <v>93</v>
      </c>
      <c r="C254" s="885" t="s">
        <v>352</v>
      </c>
      <c r="D254" s="886"/>
      <c r="E254" s="791">
        <f>+'８ 支出明細書（実施計画・１年目）１－５－②'!F115</f>
        <v>0</v>
      </c>
      <c r="F254" s="792"/>
      <c r="G254" s="791">
        <f>+'８ 支出明細書（実施計画・１年目）１－５－②'!I115</f>
        <v>0</v>
      </c>
      <c r="H254" s="792"/>
      <c r="I254" s="156"/>
      <c r="J254" s="160"/>
      <c r="K254" s="166"/>
      <c r="L254" s="180"/>
      <c r="M254" s="183"/>
      <c r="N254" s="186"/>
      <c r="O254" s="931"/>
      <c r="P254" s="932"/>
    </row>
    <row r="255" spans="2:16" ht="28.5" customHeight="1" x14ac:dyDescent="0.15">
      <c r="B255" s="887"/>
      <c r="C255" s="888"/>
      <c r="D255" s="889"/>
      <c r="E255" s="789">
        <f>+'10 支出明細書 (実績報告・１年目)２３－４－②'!F115</f>
        <v>0</v>
      </c>
      <c r="F255" s="790"/>
      <c r="G255" s="789">
        <f>+'10 支出明細書 (実績報告・１年目)２３－４－②'!I115</f>
        <v>0</v>
      </c>
      <c r="H255" s="790"/>
      <c r="I255" s="157"/>
      <c r="J255" s="161"/>
      <c r="K255" s="166"/>
      <c r="L255" s="180"/>
      <c r="M255" s="183"/>
      <c r="N255" s="186"/>
      <c r="O255" s="931"/>
      <c r="P255" s="932"/>
    </row>
    <row r="256" spans="2:16" ht="28.5" customHeight="1" x14ac:dyDescent="0.15">
      <c r="B256" s="884" t="s">
        <v>226</v>
      </c>
      <c r="C256" s="891" t="s">
        <v>158</v>
      </c>
      <c r="D256" s="892"/>
      <c r="E256" s="791">
        <f>+'８ 支出明細書（実施計画・１年目）１－５－②'!J96</f>
        <v>0</v>
      </c>
      <c r="F256" s="792"/>
      <c r="G256" s="895"/>
      <c r="H256" s="896"/>
      <c r="I256" s="899"/>
      <c r="J256" s="900"/>
      <c r="K256" s="166"/>
      <c r="L256" s="180"/>
      <c r="M256" s="183"/>
      <c r="N256" s="186"/>
      <c r="O256" s="931"/>
      <c r="P256" s="932"/>
    </row>
    <row r="257" spans="2:16" ht="28.5" customHeight="1" x14ac:dyDescent="0.15">
      <c r="B257" s="890"/>
      <c r="C257" s="893"/>
      <c r="D257" s="894"/>
      <c r="E257" s="801">
        <f>+'10 支出明細書 (実績報告・１年目)２３－４－②'!J96</f>
        <v>0</v>
      </c>
      <c r="F257" s="802"/>
      <c r="G257" s="897"/>
      <c r="H257" s="898"/>
      <c r="I257" s="901"/>
      <c r="J257" s="902"/>
      <c r="K257" s="167"/>
      <c r="L257" s="181"/>
      <c r="M257" s="184"/>
      <c r="N257" s="187"/>
      <c r="O257" s="933"/>
      <c r="P257" s="934"/>
    </row>
    <row r="258" spans="2:16" ht="28.5" customHeight="1" x14ac:dyDescent="0.15">
      <c r="B258" s="903" t="s">
        <v>24</v>
      </c>
      <c r="C258" s="904"/>
      <c r="D258" s="733"/>
      <c r="E258" s="803">
        <f>SUM(E242,E244,E246,E248,E250,E252,E254,E256)</f>
        <v>0</v>
      </c>
      <c r="F258" s="804"/>
      <c r="G258" s="803">
        <f>SUM(G242,G244,G246,G248,G250,G252,G254,G256)</f>
        <v>0</v>
      </c>
      <c r="H258" s="804"/>
      <c r="I258" s="803">
        <f>SUM(I248)</f>
        <v>0</v>
      </c>
      <c r="J258" s="804"/>
      <c r="K258" s="803">
        <f>+K248</f>
        <v>0</v>
      </c>
      <c r="L258" s="804"/>
      <c r="M258" s="805">
        <f>+IF(K258&gt;0,E258-(I258+K258),E258-I258)</f>
        <v>0</v>
      </c>
      <c r="N258" s="806"/>
      <c r="O258" s="807"/>
      <c r="P258" s="808"/>
    </row>
    <row r="259" spans="2:16" ht="28.5" customHeight="1" x14ac:dyDescent="0.15">
      <c r="B259" s="905"/>
      <c r="C259" s="906"/>
      <c r="D259" s="907"/>
      <c r="E259" s="801">
        <f>SUM(E243,E245,E247,E249,E251,E253,E255,E257)</f>
        <v>0</v>
      </c>
      <c r="F259" s="802"/>
      <c r="G259" s="801">
        <f>SUM(G243,G245,G247,G249,G251,G253,G255,G257)</f>
        <v>0</v>
      </c>
      <c r="H259" s="802"/>
      <c r="I259" s="801">
        <f>SUM(I249)</f>
        <v>0</v>
      </c>
      <c r="J259" s="802"/>
      <c r="K259" s="801">
        <f>+K249</f>
        <v>0</v>
      </c>
      <c r="L259" s="802"/>
      <c r="M259" s="809">
        <f>+IF(K259&gt;0,E259-(I259+K259),E259-I259)</f>
        <v>0</v>
      </c>
      <c r="N259" s="810"/>
      <c r="O259" s="811"/>
      <c r="P259" s="812"/>
    </row>
    <row r="260" spans="2:16" x14ac:dyDescent="0.15">
      <c r="B260" s="59" t="s">
        <v>100</v>
      </c>
    </row>
    <row r="261" spans="2:16" ht="27.75" customHeight="1" x14ac:dyDescent="0.15">
      <c r="B261" s="59"/>
    </row>
    <row r="262" spans="2:16" ht="27.75" customHeight="1" x14ac:dyDescent="0.15">
      <c r="B262" s="65" t="s">
        <v>61</v>
      </c>
    </row>
    <row r="263" spans="2:16" ht="28.5" customHeight="1" x14ac:dyDescent="0.15">
      <c r="B263" s="762" t="s">
        <v>135</v>
      </c>
      <c r="C263" s="872"/>
      <c r="D263" s="763"/>
      <c r="E263" s="684" t="s">
        <v>197</v>
      </c>
      <c r="F263" s="686"/>
      <c r="G263" s="684" t="s">
        <v>236</v>
      </c>
      <c r="H263" s="686"/>
      <c r="I263" s="762" t="s">
        <v>31</v>
      </c>
      <c r="J263" s="763"/>
      <c r="K263" s="764" t="s">
        <v>15</v>
      </c>
      <c r="L263" s="765"/>
      <c r="M263" s="765"/>
      <c r="N263" s="766"/>
      <c r="O263" s="684" t="s">
        <v>146</v>
      </c>
      <c r="P263" s="686"/>
    </row>
    <row r="264" spans="2:16" ht="28.5" customHeight="1" x14ac:dyDescent="0.15">
      <c r="B264" s="787"/>
      <c r="C264" s="875"/>
      <c r="D264" s="788"/>
      <c r="E264" s="787" t="s">
        <v>198</v>
      </c>
      <c r="F264" s="788"/>
      <c r="G264" s="787" t="s">
        <v>198</v>
      </c>
      <c r="H264" s="788"/>
      <c r="I264" s="787" t="s">
        <v>198</v>
      </c>
      <c r="J264" s="788"/>
      <c r="K264" s="764" t="s">
        <v>176</v>
      </c>
      <c r="L264" s="766"/>
      <c r="M264" s="764" t="s">
        <v>28</v>
      </c>
      <c r="N264" s="766"/>
      <c r="O264" s="876"/>
      <c r="P264" s="877"/>
    </row>
    <row r="265" spans="2:16" ht="28.5" customHeight="1" x14ac:dyDescent="0.15">
      <c r="B265" s="878" t="s">
        <v>57</v>
      </c>
      <c r="C265" s="880" t="s">
        <v>22</v>
      </c>
      <c r="D265" s="881"/>
      <c r="E265" s="769">
        <f>+'９ 支出明細書（実施計画・２年目）１－５－②'!F109</f>
        <v>0</v>
      </c>
      <c r="F265" s="770"/>
      <c r="G265" s="769">
        <f>+'９ 支出明細書（実施計画・２年目）１－５－②'!I109</f>
        <v>0</v>
      </c>
      <c r="H265" s="770"/>
      <c r="I265" s="155"/>
      <c r="J265" s="159"/>
      <c r="K265" s="165"/>
      <c r="L265" s="179"/>
      <c r="M265" s="155"/>
      <c r="N265" s="179"/>
      <c r="O265" s="929"/>
      <c r="P265" s="930"/>
    </row>
    <row r="266" spans="2:16" ht="28.5" customHeight="1" x14ac:dyDescent="0.15">
      <c r="B266" s="879"/>
      <c r="C266" s="882"/>
      <c r="D266" s="883"/>
      <c r="E266" s="789">
        <f>+'11 支出明細書 (実績報告・２年目)２３－４－②'!F109</f>
        <v>0</v>
      </c>
      <c r="F266" s="790"/>
      <c r="G266" s="789">
        <f>+'11 支出明細書 (実績報告・２年目)２３－４－②'!I109</f>
        <v>0</v>
      </c>
      <c r="H266" s="790"/>
      <c r="I266" s="156"/>
      <c r="J266" s="160"/>
      <c r="K266" s="166"/>
      <c r="L266" s="180"/>
      <c r="M266" s="166"/>
      <c r="N266" s="180"/>
      <c r="O266" s="931"/>
      <c r="P266" s="932"/>
    </row>
    <row r="267" spans="2:16" ht="28.5" customHeight="1" x14ac:dyDescent="0.15">
      <c r="B267" s="884" t="s">
        <v>117</v>
      </c>
      <c r="C267" s="885" t="s">
        <v>217</v>
      </c>
      <c r="D267" s="886"/>
      <c r="E267" s="791">
        <f>+'９ 支出明細書（実施計画・２年目）１－５－②'!F110</f>
        <v>0</v>
      </c>
      <c r="F267" s="792"/>
      <c r="G267" s="791">
        <f>+'９ 支出明細書（実施計画・２年目）１－５－②'!I110</f>
        <v>0</v>
      </c>
      <c r="H267" s="792"/>
      <c r="I267" s="156"/>
      <c r="J267" s="160"/>
      <c r="K267" s="166"/>
      <c r="L267" s="180"/>
      <c r="M267" s="166"/>
      <c r="N267" s="180"/>
      <c r="O267" s="931"/>
      <c r="P267" s="932"/>
    </row>
    <row r="268" spans="2:16" ht="28.5" customHeight="1" x14ac:dyDescent="0.15">
      <c r="B268" s="879"/>
      <c r="C268" s="882"/>
      <c r="D268" s="883"/>
      <c r="E268" s="789">
        <f>+'11 支出明細書 (実績報告・２年目)２３－４－②'!F110</f>
        <v>0</v>
      </c>
      <c r="F268" s="790"/>
      <c r="G268" s="789">
        <f>+'11 支出明細書 (実績報告・２年目)２３－４－②'!I110</f>
        <v>0</v>
      </c>
      <c r="H268" s="790"/>
      <c r="I268" s="156"/>
      <c r="J268" s="160"/>
      <c r="K268" s="166"/>
      <c r="L268" s="180"/>
      <c r="M268" s="166"/>
      <c r="N268" s="180"/>
      <c r="O268" s="931"/>
      <c r="P268" s="932"/>
    </row>
    <row r="269" spans="2:16" ht="28.5" customHeight="1" x14ac:dyDescent="0.15">
      <c r="B269" s="884" t="s">
        <v>39</v>
      </c>
      <c r="C269" s="885" t="s">
        <v>218</v>
      </c>
      <c r="D269" s="886"/>
      <c r="E269" s="791">
        <f>+'９ 支出明細書（実施計画・２年目）１－５－②'!F111</f>
        <v>0</v>
      </c>
      <c r="F269" s="792"/>
      <c r="G269" s="791">
        <f>+'９ 支出明細書（実施計画・２年目）１－５－②'!I111</f>
        <v>0</v>
      </c>
      <c r="H269" s="792"/>
      <c r="I269" s="156"/>
      <c r="J269" s="160"/>
      <c r="K269" s="166"/>
      <c r="L269" s="180"/>
      <c r="M269" s="166"/>
      <c r="N269" s="180"/>
      <c r="O269" s="931"/>
      <c r="P269" s="932"/>
    </row>
    <row r="270" spans="2:16" ht="28.5" customHeight="1" x14ac:dyDescent="0.15">
      <c r="B270" s="879"/>
      <c r="C270" s="882"/>
      <c r="D270" s="883"/>
      <c r="E270" s="789">
        <f>+'11 支出明細書 (実績報告・２年目)２３－４－②'!F111</f>
        <v>0</v>
      </c>
      <c r="F270" s="790"/>
      <c r="G270" s="789">
        <f>+'11 支出明細書 (実績報告・２年目)２３－４－②'!I111</f>
        <v>0</v>
      </c>
      <c r="H270" s="790"/>
      <c r="I270" s="156"/>
      <c r="J270" s="160"/>
      <c r="K270" s="166"/>
      <c r="L270" s="180"/>
      <c r="M270" s="166"/>
      <c r="N270" s="180"/>
      <c r="O270" s="931"/>
      <c r="P270" s="932"/>
    </row>
    <row r="271" spans="2:16" ht="28.5" customHeight="1" x14ac:dyDescent="0.15">
      <c r="B271" s="884" t="s">
        <v>220</v>
      </c>
      <c r="C271" s="885" t="s">
        <v>185</v>
      </c>
      <c r="D271" s="886"/>
      <c r="E271" s="791">
        <f>+'９ 支出明細書（実施計画・２年目）１－５－②'!F112</f>
        <v>0</v>
      </c>
      <c r="F271" s="792"/>
      <c r="G271" s="791">
        <f>+'９ 支出明細書（実施計画・２年目）１－５－②'!I112</f>
        <v>0</v>
      </c>
      <c r="H271" s="792"/>
      <c r="I271" s="793">
        <f>+'９ 支出明細書（実施計画・２年目）１－５－②'!G97</f>
        <v>0</v>
      </c>
      <c r="J271" s="794"/>
      <c r="K271" s="793">
        <f>+H289</f>
        <v>0</v>
      </c>
      <c r="L271" s="794"/>
      <c r="M271" s="793">
        <f>+M281</f>
        <v>0</v>
      </c>
      <c r="N271" s="794"/>
      <c r="O271" s="931"/>
      <c r="P271" s="932"/>
    </row>
    <row r="272" spans="2:16" ht="28.5" customHeight="1" x14ac:dyDescent="0.15">
      <c r="B272" s="879"/>
      <c r="C272" s="882"/>
      <c r="D272" s="883"/>
      <c r="E272" s="789">
        <f>+'11 支出明細書 (実績報告・２年目)２３－４－②'!F112</f>
        <v>0</v>
      </c>
      <c r="F272" s="790"/>
      <c r="G272" s="789">
        <f>+'11 支出明細書 (実績報告・２年目)２３－４－②'!I112</f>
        <v>0</v>
      </c>
      <c r="H272" s="790"/>
      <c r="I272" s="775">
        <f>+'11 支出明細書 (実績報告・２年目)２３－４－②'!G97</f>
        <v>0</v>
      </c>
      <c r="J272" s="776"/>
      <c r="K272" s="775">
        <f>+L289</f>
        <v>0</v>
      </c>
      <c r="L272" s="776"/>
      <c r="M272" s="775">
        <f>+M282</f>
        <v>0</v>
      </c>
      <c r="N272" s="776"/>
      <c r="O272" s="931"/>
      <c r="P272" s="932"/>
    </row>
    <row r="273" spans="2:16" ht="28.5" customHeight="1" x14ac:dyDescent="0.15">
      <c r="B273" s="884" t="s">
        <v>287</v>
      </c>
      <c r="C273" s="885" t="s">
        <v>73</v>
      </c>
      <c r="D273" s="886"/>
      <c r="E273" s="791">
        <f>+'９ 支出明細書（実施計画・２年目）１－５－②'!F113</f>
        <v>0</v>
      </c>
      <c r="F273" s="792"/>
      <c r="G273" s="791">
        <f>+'９ 支出明細書（実施計画・２年目）１－５－②'!I113</f>
        <v>0</v>
      </c>
      <c r="H273" s="792"/>
      <c r="I273" s="156"/>
      <c r="J273" s="160"/>
      <c r="K273" s="166"/>
      <c r="L273" s="180"/>
      <c r="M273" s="166"/>
      <c r="N273" s="180"/>
      <c r="O273" s="931"/>
      <c r="P273" s="932"/>
    </row>
    <row r="274" spans="2:16" ht="28.5" customHeight="1" x14ac:dyDescent="0.15">
      <c r="B274" s="879"/>
      <c r="C274" s="882"/>
      <c r="D274" s="883"/>
      <c r="E274" s="789">
        <f>+'11 支出明細書 (実績報告・２年目)２３－４－②'!F113</f>
        <v>0</v>
      </c>
      <c r="F274" s="790"/>
      <c r="G274" s="789">
        <f>+'11 支出明細書 (実績報告・２年目)２３－４－②'!I113</f>
        <v>0</v>
      </c>
      <c r="H274" s="790"/>
      <c r="I274" s="156"/>
      <c r="J274" s="160"/>
      <c r="K274" s="166"/>
      <c r="L274" s="180"/>
      <c r="M274" s="166"/>
      <c r="N274" s="180"/>
      <c r="O274" s="931"/>
      <c r="P274" s="932"/>
    </row>
    <row r="275" spans="2:16" ht="28.5" customHeight="1" x14ac:dyDescent="0.15">
      <c r="B275" s="884" t="s">
        <v>67</v>
      </c>
      <c r="C275" s="885" t="s">
        <v>103</v>
      </c>
      <c r="D275" s="886"/>
      <c r="E275" s="791">
        <f>+'９ 支出明細書（実施計画・２年目）１－５－②'!F114</f>
        <v>0</v>
      </c>
      <c r="F275" s="792"/>
      <c r="G275" s="791">
        <f>+'９ 支出明細書（実施計画・２年目）１－５－②'!I114</f>
        <v>0</v>
      </c>
      <c r="H275" s="792"/>
      <c r="I275" s="156"/>
      <c r="J275" s="160"/>
      <c r="K275" s="166"/>
      <c r="L275" s="180"/>
      <c r="M275" s="166"/>
      <c r="N275" s="180"/>
      <c r="O275" s="931"/>
      <c r="P275" s="932"/>
    </row>
    <row r="276" spans="2:16" ht="28.5" customHeight="1" x14ac:dyDescent="0.15">
      <c r="B276" s="879"/>
      <c r="C276" s="882"/>
      <c r="D276" s="883"/>
      <c r="E276" s="789">
        <f>+'11 支出明細書 (実績報告・２年目)２３－４－②'!F114</f>
        <v>0</v>
      </c>
      <c r="F276" s="790"/>
      <c r="G276" s="789">
        <f>+'11 支出明細書 (実績報告・２年目)２３－４－②'!I114</f>
        <v>0</v>
      </c>
      <c r="H276" s="790"/>
      <c r="I276" s="156"/>
      <c r="J276" s="160"/>
      <c r="K276" s="166"/>
      <c r="L276" s="180"/>
      <c r="M276" s="166"/>
      <c r="N276" s="180"/>
      <c r="O276" s="931"/>
      <c r="P276" s="932"/>
    </row>
    <row r="277" spans="2:16" ht="28.5" customHeight="1" x14ac:dyDescent="0.15">
      <c r="B277" s="884" t="s">
        <v>93</v>
      </c>
      <c r="C277" s="885" t="s">
        <v>219</v>
      </c>
      <c r="D277" s="886"/>
      <c r="E277" s="791">
        <f>+'９ 支出明細書（実施計画・２年目）１－５－②'!F115</f>
        <v>0</v>
      </c>
      <c r="F277" s="792"/>
      <c r="G277" s="791">
        <f>+'９ 支出明細書（実施計画・２年目）１－５－②'!I115</f>
        <v>0</v>
      </c>
      <c r="H277" s="792"/>
      <c r="I277" s="156"/>
      <c r="J277" s="160"/>
      <c r="K277" s="166"/>
      <c r="L277" s="180"/>
      <c r="M277" s="166"/>
      <c r="N277" s="180"/>
      <c r="O277" s="931"/>
      <c r="P277" s="932"/>
    </row>
    <row r="278" spans="2:16" ht="28.5" customHeight="1" x14ac:dyDescent="0.15">
      <c r="B278" s="887"/>
      <c r="C278" s="888"/>
      <c r="D278" s="889"/>
      <c r="E278" s="789">
        <f>+'11 支出明細書 (実績報告・２年目)２３－４－②'!F115</f>
        <v>0</v>
      </c>
      <c r="F278" s="790"/>
      <c r="G278" s="789">
        <f>+'11 支出明細書 (実績報告・２年目)２３－４－②'!I115</f>
        <v>0</v>
      </c>
      <c r="H278" s="790"/>
      <c r="I278" s="157"/>
      <c r="J278" s="161"/>
      <c r="K278" s="166"/>
      <c r="L278" s="180"/>
      <c r="M278" s="166"/>
      <c r="N278" s="180"/>
      <c r="O278" s="931"/>
      <c r="P278" s="932"/>
    </row>
    <row r="279" spans="2:16" ht="28.5" customHeight="1" x14ac:dyDescent="0.15">
      <c r="B279" s="884" t="s">
        <v>226</v>
      </c>
      <c r="C279" s="891" t="s">
        <v>158</v>
      </c>
      <c r="D279" s="892"/>
      <c r="E279" s="791">
        <f>+'９ 支出明細書（実施計画・２年目）１－５－②'!J96</f>
        <v>0</v>
      </c>
      <c r="F279" s="792"/>
      <c r="G279" s="895"/>
      <c r="H279" s="896"/>
      <c r="I279" s="899"/>
      <c r="J279" s="900"/>
      <c r="K279" s="166"/>
      <c r="L279" s="180"/>
      <c r="M279" s="166"/>
      <c r="N279" s="180"/>
      <c r="O279" s="931"/>
      <c r="P279" s="932"/>
    </row>
    <row r="280" spans="2:16" ht="28.5" customHeight="1" x14ac:dyDescent="0.15">
      <c r="B280" s="890"/>
      <c r="C280" s="893"/>
      <c r="D280" s="894"/>
      <c r="E280" s="801">
        <f>+'11 支出明細書 (実績報告・２年目)２３－４－②'!J96</f>
        <v>0</v>
      </c>
      <c r="F280" s="802"/>
      <c r="G280" s="897"/>
      <c r="H280" s="898"/>
      <c r="I280" s="901"/>
      <c r="J280" s="902"/>
      <c r="K280" s="167"/>
      <c r="L280" s="181"/>
      <c r="M280" s="167"/>
      <c r="N280" s="181"/>
      <c r="O280" s="933"/>
      <c r="P280" s="934"/>
    </row>
    <row r="281" spans="2:16" ht="28.5" customHeight="1" x14ac:dyDescent="0.15">
      <c r="B281" s="903" t="s">
        <v>24</v>
      </c>
      <c r="C281" s="904"/>
      <c r="D281" s="733"/>
      <c r="E281" s="813">
        <f>SUM(E265,E267,E269,E271,E273,E275,E277,E279)</f>
        <v>0</v>
      </c>
      <c r="F281" s="814"/>
      <c r="G281" s="813">
        <f>SUM(G265,G267,G269,G271,G273,G275,G277,G279)</f>
        <v>0</v>
      </c>
      <c r="H281" s="814"/>
      <c r="I281" s="813">
        <f>SUM(I271)</f>
        <v>0</v>
      </c>
      <c r="J281" s="814"/>
      <c r="K281" s="813">
        <f>+K271</f>
        <v>0</v>
      </c>
      <c r="L281" s="814"/>
      <c r="M281" s="805">
        <f>+IF(K281&gt;0,E281-(I281+K281),E281-I281)</f>
        <v>0</v>
      </c>
      <c r="N281" s="806"/>
      <c r="O281" s="807"/>
      <c r="P281" s="808"/>
    </row>
    <row r="282" spans="2:16" ht="28.5" customHeight="1" x14ac:dyDescent="0.15">
      <c r="B282" s="905"/>
      <c r="C282" s="906"/>
      <c r="D282" s="907"/>
      <c r="E282" s="815">
        <f>SUM(E266,E268,E270,E272,E274,E276,E278,E280)</f>
        <v>0</v>
      </c>
      <c r="F282" s="816"/>
      <c r="G282" s="815">
        <f>SUM(G266,G268,G270,G272,G274,G276,G278,G280)</f>
        <v>0</v>
      </c>
      <c r="H282" s="816"/>
      <c r="I282" s="815">
        <f>SUM(I272)</f>
        <v>0</v>
      </c>
      <c r="J282" s="816"/>
      <c r="K282" s="815">
        <f>+K272</f>
        <v>0</v>
      </c>
      <c r="L282" s="816"/>
      <c r="M282" s="809">
        <f>+IF(K282&gt;0,E282-(I282+K282),E282-I282)</f>
        <v>0</v>
      </c>
      <c r="N282" s="810"/>
      <c r="O282" s="811"/>
      <c r="P282" s="812"/>
    </row>
    <row r="283" spans="2:16" x14ac:dyDescent="0.15">
      <c r="B283" s="59" t="s">
        <v>100</v>
      </c>
    </row>
    <row r="284" spans="2:16" x14ac:dyDescent="0.15">
      <c r="B284" s="59"/>
    </row>
    <row r="285" spans="2:16" x14ac:dyDescent="0.15">
      <c r="B285" s="37" t="s">
        <v>285</v>
      </c>
    </row>
    <row r="286" spans="2:16" ht="6.75" customHeight="1" x14ac:dyDescent="0.15">
      <c r="B286" s="59"/>
    </row>
    <row r="287" spans="2:16" s="50" customFormat="1" ht="36.75" customHeight="1" x14ac:dyDescent="0.15">
      <c r="B287" s="817"/>
      <c r="C287" s="818"/>
      <c r="D287" s="100" t="s">
        <v>255</v>
      </c>
      <c r="E287" s="817" t="s">
        <v>254</v>
      </c>
      <c r="F287" s="819"/>
      <c r="G287" s="818"/>
      <c r="H287" s="817" t="s">
        <v>243</v>
      </c>
      <c r="I287" s="819"/>
      <c r="J287" s="819"/>
      <c r="K287" s="818"/>
      <c r="L287" s="817" t="s">
        <v>289</v>
      </c>
      <c r="M287" s="819"/>
      <c r="N287" s="818"/>
    </row>
    <row r="288" spans="2:16" ht="36" customHeight="1" x14ac:dyDescent="0.15">
      <c r="B288" s="820" t="s">
        <v>311</v>
      </c>
      <c r="C288" s="821"/>
      <c r="D288" s="101"/>
      <c r="E288" s="822"/>
      <c r="F288" s="823"/>
      <c r="G288" s="824"/>
      <c r="H288" s="825"/>
      <c r="I288" s="826"/>
      <c r="J288" s="826"/>
      <c r="K288" s="827"/>
      <c r="L288" s="828"/>
      <c r="M288" s="829"/>
      <c r="N288" s="830"/>
    </row>
    <row r="289" spans="2:16" ht="36" customHeight="1" x14ac:dyDescent="0.15">
      <c r="B289" s="820" t="s">
        <v>34</v>
      </c>
      <c r="C289" s="821"/>
      <c r="D289" s="101"/>
      <c r="E289" s="822"/>
      <c r="F289" s="823"/>
      <c r="G289" s="824"/>
      <c r="H289" s="825"/>
      <c r="I289" s="826"/>
      <c r="J289" s="826"/>
      <c r="K289" s="827"/>
      <c r="L289" s="828"/>
      <c r="M289" s="829"/>
      <c r="N289" s="830"/>
    </row>
    <row r="290" spans="2:16" ht="36" customHeight="1" x14ac:dyDescent="0.15">
      <c r="B290" s="820" t="s">
        <v>24</v>
      </c>
      <c r="C290" s="821"/>
      <c r="D290" s="101"/>
      <c r="E290" s="115"/>
      <c r="F290" s="122"/>
      <c r="G290" s="101"/>
      <c r="H290" s="831">
        <f>SUM(H288:K289)</f>
        <v>0</v>
      </c>
      <c r="I290" s="832"/>
      <c r="J290" s="832"/>
      <c r="K290" s="833"/>
      <c r="L290" s="831">
        <f>SUM(L288:N289)</f>
        <v>0</v>
      </c>
      <c r="M290" s="832"/>
      <c r="N290" s="833"/>
    </row>
    <row r="291" spans="2:16" x14ac:dyDescent="0.15">
      <c r="B291" s="59"/>
    </row>
    <row r="292" spans="2:16" ht="21.75" customHeight="1" x14ac:dyDescent="0.15">
      <c r="B292" s="37" t="s">
        <v>143</v>
      </c>
    </row>
    <row r="293" spans="2:16" ht="21.75" customHeight="1" x14ac:dyDescent="0.15">
      <c r="B293" s="58" t="s">
        <v>57</v>
      </c>
      <c r="C293" s="74" t="s">
        <v>249</v>
      </c>
    </row>
    <row r="294" spans="2:16" ht="21.75" customHeight="1" x14ac:dyDescent="0.15">
      <c r="B294" s="908"/>
      <c r="C294" s="909"/>
      <c r="D294" s="909"/>
      <c r="E294" s="909"/>
      <c r="F294" s="909"/>
      <c r="G294" s="909"/>
      <c r="H294" s="909"/>
      <c r="I294" s="909"/>
      <c r="J294" s="909"/>
      <c r="K294" s="909"/>
      <c r="L294" s="909"/>
      <c r="M294" s="909"/>
      <c r="N294" s="909"/>
      <c r="O294" s="909"/>
      <c r="P294" s="910"/>
    </row>
    <row r="295" spans="2:16" ht="21.75" customHeight="1" x14ac:dyDescent="0.15">
      <c r="B295" s="911"/>
      <c r="C295" s="578"/>
      <c r="D295" s="578"/>
      <c r="E295" s="578"/>
      <c r="F295" s="578"/>
      <c r="G295" s="578"/>
      <c r="H295" s="578"/>
      <c r="I295" s="578"/>
      <c r="J295" s="578"/>
      <c r="K295" s="578"/>
      <c r="L295" s="578"/>
      <c r="M295" s="578"/>
      <c r="N295" s="578"/>
      <c r="O295" s="578"/>
      <c r="P295" s="912"/>
    </row>
    <row r="296" spans="2:16" ht="21.75" customHeight="1" x14ac:dyDescent="0.15">
      <c r="B296" s="913"/>
      <c r="C296" s="914"/>
      <c r="D296" s="914"/>
      <c r="E296" s="914"/>
      <c r="F296" s="914"/>
      <c r="G296" s="914"/>
      <c r="H296" s="914"/>
      <c r="I296" s="914"/>
      <c r="J296" s="914"/>
      <c r="K296" s="914"/>
      <c r="L296" s="914"/>
      <c r="M296" s="914"/>
      <c r="N296" s="914"/>
      <c r="O296" s="914"/>
      <c r="P296" s="915"/>
    </row>
    <row r="297" spans="2:16" ht="12" customHeight="1" x14ac:dyDescent="0.15">
      <c r="B297" s="45"/>
      <c r="C297" s="45"/>
      <c r="D297" s="45"/>
      <c r="E297" s="45"/>
      <c r="F297" s="45"/>
      <c r="G297" s="45"/>
      <c r="H297" s="45"/>
      <c r="I297" s="45"/>
      <c r="J297" s="45"/>
      <c r="K297" s="45"/>
      <c r="L297" s="45"/>
      <c r="M297" s="45"/>
      <c r="N297" s="45"/>
      <c r="O297" s="45"/>
      <c r="P297" s="45"/>
    </row>
    <row r="298" spans="2:16" ht="21.75" customHeight="1" x14ac:dyDescent="0.15">
      <c r="B298" s="58" t="s">
        <v>117</v>
      </c>
      <c r="C298" s="74" t="s">
        <v>251</v>
      </c>
      <c r="E298" s="45"/>
      <c r="F298" s="45"/>
      <c r="G298" s="45"/>
      <c r="H298" s="45"/>
      <c r="I298" s="45"/>
      <c r="J298" s="45"/>
      <c r="K298" s="45"/>
      <c r="L298" s="45"/>
      <c r="M298" s="45"/>
      <c r="N298" s="45"/>
      <c r="O298" s="45"/>
      <c r="P298" s="45"/>
    </row>
    <row r="299" spans="2:16" ht="21.75" customHeight="1" x14ac:dyDescent="0.15">
      <c r="C299" s="37" t="s">
        <v>312</v>
      </c>
      <c r="F299" s="37" t="s">
        <v>61</v>
      </c>
      <c r="J299" s="37" t="s">
        <v>253</v>
      </c>
    </row>
    <row r="300" spans="2:16" ht="25.5" customHeight="1" x14ac:dyDescent="0.15">
      <c r="B300" s="66"/>
      <c r="C300" s="834">
        <f>+'８ 支出明細書（実施計画・１年目）１－５－②'!F101</f>
        <v>0</v>
      </c>
      <c r="D300" s="835"/>
      <c r="E300" s="116"/>
      <c r="F300" s="834">
        <f>+'９ 支出明細書（実施計画・２年目）１－５－②'!F101</f>
        <v>0</v>
      </c>
      <c r="G300" s="836"/>
      <c r="H300" s="837"/>
      <c r="J300" s="834">
        <f>+F300+C300</f>
        <v>0</v>
      </c>
      <c r="K300" s="838"/>
      <c r="L300" s="838"/>
      <c r="M300" s="839"/>
    </row>
    <row r="301" spans="2:16" ht="12" customHeight="1" x14ac:dyDescent="0.15">
      <c r="C301" s="83"/>
      <c r="D301" s="83"/>
      <c r="G301" s="126"/>
      <c r="H301" s="126"/>
    </row>
    <row r="303" spans="2:16" x14ac:dyDescent="0.15">
      <c r="B303" s="37" t="s">
        <v>27</v>
      </c>
    </row>
    <row r="305" spans="2:16" ht="27.75" customHeight="1" x14ac:dyDescent="0.15">
      <c r="B305" s="921"/>
      <c r="C305" s="922"/>
      <c r="D305" s="922"/>
      <c r="E305" s="922"/>
      <c r="F305" s="922"/>
      <c r="G305" s="922"/>
      <c r="H305" s="922"/>
      <c r="I305" s="922"/>
      <c r="J305" s="922"/>
      <c r="K305" s="922"/>
      <c r="L305" s="922"/>
      <c r="M305" s="922"/>
      <c r="N305" s="922"/>
      <c r="O305" s="922"/>
      <c r="P305" s="923"/>
    </row>
    <row r="306" spans="2:16" ht="27.75" customHeight="1" x14ac:dyDescent="0.15">
      <c r="B306" s="924"/>
      <c r="C306" s="570"/>
      <c r="D306" s="570"/>
      <c r="E306" s="570"/>
      <c r="F306" s="570"/>
      <c r="G306" s="570"/>
      <c r="H306" s="570"/>
      <c r="I306" s="570"/>
      <c r="J306" s="570"/>
      <c r="K306" s="570"/>
      <c r="L306" s="570"/>
      <c r="M306" s="570"/>
      <c r="N306" s="570"/>
      <c r="O306" s="570"/>
      <c r="P306" s="925"/>
    </row>
    <row r="307" spans="2:16" ht="27.75" customHeight="1" x14ac:dyDescent="0.15">
      <c r="B307" s="924"/>
      <c r="C307" s="570"/>
      <c r="D307" s="570"/>
      <c r="E307" s="570"/>
      <c r="F307" s="570"/>
      <c r="G307" s="570"/>
      <c r="H307" s="570"/>
      <c r="I307" s="570"/>
      <c r="J307" s="570"/>
      <c r="K307" s="570"/>
      <c r="L307" s="570"/>
      <c r="M307" s="570"/>
      <c r="N307" s="570"/>
      <c r="O307" s="570"/>
      <c r="P307" s="925"/>
    </row>
    <row r="308" spans="2:16" ht="27.75" customHeight="1" x14ac:dyDescent="0.15">
      <c r="B308" s="924"/>
      <c r="C308" s="570"/>
      <c r="D308" s="570"/>
      <c r="E308" s="570"/>
      <c r="F308" s="570"/>
      <c r="G308" s="570"/>
      <c r="H308" s="570"/>
      <c r="I308" s="570"/>
      <c r="J308" s="570"/>
      <c r="K308" s="570"/>
      <c r="L308" s="570"/>
      <c r="M308" s="570"/>
      <c r="N308" s="570"/>
      <c r="O308" s="570"/>
      <c r="P308" s="925"/>
    </row>
    <row r="309" spans="2:16" ht="27.75" customHeight="1" x14ac:dyDescent="0.15">
      <c r="B309" s="924"/>
      <c r="C309" s="570"/>
      <c r="D309" s="570"/>
      <c r="E309" s="570"/>
      <c r="F309" s="570"/>
      <c r="G309" s="570"/>
      <c r="H309" s="570"/>
      <c r="I309" s="570"/>
      <c r="J309" s="570"/>
      <c r="K309" s="570"/>
      <c r="L309" s="570"/>
      <c r="M309" s="570"/>
      <c r="N309" s="570"/>
      <c r="O309" s="570"/>
      <c r="P309" s="925"/>
    </row>
    <row r="310" spans="2:16" ht="27.75" customHeight="1" x14ac:dyDescent="0.15">
      <c r="B310" s="924"/>
      <c r="C310" s="570"/>
      <c r="D310" s="570"/>
      <c r="E310" s="570"/>
      <c r="F310" s="570"/>
      <c r="G310" s="570"/>
      <c r="H310" s="570"/>
      <c r="I310" s="570"/>
      <c r="J310" s="570"/>
      <c r="K310" s="570"/>
      <c r="L310" s="570"/>
      <c r="M310" s="570"/>
      <c r="N310" s="570"/>
      <c r="O310" s="570"/>
      <c r="P310" s="925"/>
    </row>
    <row r="311" spans="2:16" ht="27.75" customHeight="1" x14ac:dyDescent="0.15">
      <c r="B311" s="924"/>
      <c r="C311" s="570"/>
      <c r="D311" s="570"/>
      <c r="E311" s="570"/>
      <c r="F311" s="570"/>
      <c r="G311" s="570"/>
      <c r="H311" s="570"/>
      <c r="I311" s="570"/>
      <c r="J311" s="570"/>
      <c r="K311" s="570"/>
      <c r="L311" s="570"/>
      <c r="M311" s="570"/>
      <c r="N311" s="570"/>
      <c r="O311" s="570"/>
      <c r="P311" s="925"/>
    </row>
    <row r="312" spans="2:16" ht="27.75" customHeight="1" x14ac:dyDescent="0.15">
      <c r="B312" s="924"/>
      <c r="C312" s="570"/>
      <c r="D312" s="570"/>
      <c r="E312" s="570"/>
      <c r="F312" s="570"/>
      <c r="G312" s="570"/>
      <c r="H312" s="570"/>
      <c r="I312" s="570"/>
      <c r="J312" s="570"/>
      <c r="K312" s="570"/>
      <c r="L312" s="570"/>
      <c r="M312" s="570"/>
      <c r="N312" s="570"/>
      <c r="O312" s="570"/>
      <c r="P312" s="925"/>
    </row>
    <row r="313" spans="2:16" ht="27.75" customHeight="1" x14ac:dyDescent="0.15">
      <c r="B313" s="924"/>
      <c r="C313" s="570"/>
      <c r="D313" s="570"/>
      <c r="E313" s="570"/>
      <c r="F313" s="570"/>
      <c r="G313" s="570"/>
      <c r="H313" s="570"/>
      <c r="I313" s="570"/>
      <c r="J313" s="570"/>
      <c r="K313" s="570"/>
      <c r="L313" s="570"/>
      <c r="M313" s="570"/>
      <c r="N313" s="570"/>
      <c r="O313" s="570"/>
      <c r="P313" s="925"/>
    </row>
    <row r="314" spans="2:16" ht="27.75" customHeight="1" x14ac:dyDescent="0.15">
      <c r="B314" s="924"/>
      <c r="C314" s="570"/>
      <c r="D314" s="570"/>
      <c r="E314" s="570"/>
      <c r="F314" s="570"/>
      <c r="G314" s="570"/>
      <c r="H314" s="570"/>
      <c r="I314" s="570"/>
      <c r="J314" s="570"/>
      <c r="K314" s="570"/>
      <c r="L314" s="570"/>
      <c r="M314" s="570"/>
      <c r="N314" s="570"/>
      <c r="O314" s="570"/>
      <c r="P314" s="925"/>
    </row>
    <row r="315" spans="2:16" ht="27.75" customHeight="1" x14ac:dyDescent="0.15">
      <c r="B315" s="924"/>
      <c r="C315" s="570"/>
      <c r="D315" s="570"/>
      <c r="E315" s="570"/>
      <c r="F315" s="570"/>
      <c r="G315" s="570"/>
      <c r="H315" s="570"/>
      <c r="I315" s="570"/>
      <c r="J315" s="570"/>
      <c r="K315" s="570"/>
      <c r="L315" s="570"/>
      <c r="M315" s="570"/>
      <c r="N315" s="570"/>
      <c r="O315" s="570"/>
      <c r="P315" s="925"/>
    </row>
    <row r="316" spans="2:16" ht="27.75" customHeight="1" x14ac:dyDescent="0.15">
      <c r="B316" s="924"/>
      <c r="C316" s="570"/>
      <c r="D316" s="570"/>
      <c r="E316" s="570"/>
      <c r="F316" s="570"/>
      <c r="G316" s="570"/>
      <c r="H316" s="570"/>
      <c r="I316" s="570"/>
      <c r="J316" s="570"/>
      <c r="K316" s="570"/>
      <c r="L316" s="570"/>
      <c r="M316" s="570"/>
      <c r="N316" s="570"/>
      <c r="O316" s="570"/>
      <c r="P316" s="925"/>
    </row>
    <row r="317" spans="2:16" ht="27.75" customHeight="1" x14ac:dyDescent="0.15">
      <c r="B317" s="924"/>
      <c r="C317" s="570"/>
      <c r="D317" s="570"/>
      <c r="E317" s="570"/>
      <c r="F317" s="570"/>
      <c r="G317" s="570"/>
      <c r="H317" s="570"/>
      <c r="I317" s="570"/>
      <c r="J317" s="570"/>
      <c r="K317" s="570"/>
      <c r="L317" s="570"/>
      <c r="M317" s="570"/>
      <c r="N317" s="570"/>
      <c r="O317" s="570"/>
      <c r="P317" s="925"/>
    </row>
    <row r="318" spans="2:16" ht="27.75" customHeight="1" x14ac:dyDescent="0.15">
      <c r="B318" s="926"/>
      <c r="C318" s="927"/>
      <c r="D318" s="927"/>
      <c r="E318" s="927"/>
      <c r="F318" s="927"/>
      <c r="G318" s="927"/>
      <c r="H318" s="927"/>
      <c r="I318" s="927"/>
      <c r="J318" s="927"/>
      <c r="K318" s="927"/>
      <c r="L318" s="927"/>
      <c r="M318" s="927"/>
      <c r="N318" s="927"/>
      <c r="O318" s="927"/>
      <c r="P318" s="928"/>
    </row>
    <row r="319" spans="2:16" ht="15" customHeight="1" x14ac:dyDescent="0.15"/>
    <row r="320" spans="2:16" ht="68.25" hidden="1" customHeight="1" x14ac:dyDescent="0.15"/>
    <row r="321" spans="2:19" ht="68.25" hidden="1" customHeight="1" x14ac:dyDescent="0.15"/>
    <row r="322" spans="2:19" ht="68.25" hidden="1" customHeight="1" x14ac:dyDescent="0.15"/>
    <row r="323" spans="2:19" ht="68.25" hidden="1" customHeight="1" x14ac:dyDescent="0.15"/>
    <row r="324" spans="2:19" ht="68.25" hidden="1" customHeight="1" x14ac:dyDescent="0.15"/>
    <row r="325" spans="2:19" ht="68.25" hidden="1" customHeight="1" x14ac:dyDescent="0.15"/>
    <row r="326" spans="2:19" ht="68.25" hidden="1" customHeight="1" x14ac:dyDescent="0.15"/>
    <row r="327" spans="2:19" ht="68.25" customHeight="1" x14ac:dyDescent="0.15">
      <c r="B327" s="67" t="s">
        <v>248</v>
      </c>
      <c r="C327" s="84"/>
      <c r="D327" s="84"/>
      <c r="E327" s="84"/>
      <c r="F327" s="84"/>
      <c r="G327" s="84"/>
      <c r="H327" s="84"/>
      <c r="I327" s="84"/>
      <c r="J327" s="84"/>
      <c r="K327" s="84"/>
      <c r="L327" s="84"/>
      <c r="M327" s="84"/>
      <c r="N327" s="84"/>
      <c r="O327" s="84"/>
      <c r="P327" s="200"/>
    </row>
    <row r="328" spans="2:19" ht="68.25" customHeight="1" x14ac:dyDescent="0.15">
      <c r="B328" s="68"/>
      <c r="P328" s="201"/>
    </row>
    <row r="329" spans="2:19" ht="68.25" customHeight="1" x14ac:dyDescent="0.15">
      <c r="B329" s="68"/>
      <c r="P329" s="201"/>
    </row>
    <row r="330" spans="2:19" ht="68.25" customHeight="1" x14ac:dyDescent="0.15">
      <c r="B330" s="68"/>
      <c r="P330" s="201"/>
    </row>
    <row r="331" spans="2:19" ht="68.25" customHeight="1" x14ac:dyDescent="0.15">
      <c r="B331" s="68"/>
      <c r="P331" s="201"/>
    </row>
    <row r="332" spans="2:19" ht="68.25" customHeight="1" x14ac:dyDescent="0.15">
      <c r="B332" s="69"/>
      <c r="C332" s="85"/>
      <c r="D332" s="85"/>
      <c r="E332" s="85"/>
      <c r="F332" s="85"/>
      <c r="G332" s="85"/>
      <c r="H332" s="85"/>
      <c r="I332" s="85"/>
      <c r="J332" s="85"/>
      <c r="K332" s="85"/>
      <c r="L332" s="85"/>
      <c r="M332" s="85"/>
      <c r="N332" s="85"/>
      <c r="O332" s="85"/>
      <c r="P332" s="202"/>
    </row>
    <row r="335" spans="2:19" ht="23.25" customHeight="1" x14ac:dyDescent="0.15">
      <c r="B335" s="37" t="s">
        <v>241</v>
      </c>
    </row>
    <row r="336" spans="2:19" ht="23.25" customHeight="1" x14ac:dyDescent="0.15">
      <c r="B336" s="584" t="s">
        <v>256</v>
      </c>
      <c r="C336" s="584"/>
      <c r="D336" s="584"/>
      <c r="E336" s="584"/>
      <c r="F336" s="584"/>
      <c r="G336" s="584"/>
      <c r="H336" s="584"/>
      <c r="I336" s="584"/>
      <c r="J336" s="584"/>
      <c r="K336" s="584"/>
      <c r="L336" s="584"/>
      <c r="M336" s="584"/>
      <c r="N336" s="584"/>
      <c r="P336" s="203"/>
      <c r="S336" s="204"/>
    </row>
    <row r="337" spans="1:19" ht="23.25" customHeight="1" x14ac:dyDescent="0.15">
      <c r="A337" s="9"/>
      <c r="B337" s="584" t="s">
        <v>84</v>
      </c>
      <c r="C337" s="584"/>
      <c r="D337" s="584"/>
      <c r="E337" s="584"/>
      <c r="F337" s="584"/>
      <c r="G337" s="584"/>
      <c r="H337" s="584"/>
      <c r="I337" s="584"/>
      <c r="J337" s="584"/>
      <c r="K337" s="584"/>
      <c r="L337" s="584"/>
      <c r="M337" s="584"/>
      <c r="N337" s="584"/>
      <c r="O337" s="584"/>
      <c r="P337" s="203"/>
      <c r="Q337" s="9"/>
      <c r="R337" s="9"/>
      <c r="S337" s="204"/>
    </row>
    <row r="338" spans="1:19" ht="23.25" customHeight="1" x14ac:dyDescent="0.15">
      <c r="A338" s="9"/>
      <c r="B338" s="70" t="s">
        <v>227</v>
      </c>
      <c r="C338" s="86"/>
      <c r="D338" s="86"/>
      <c r="E338" s="104"/>
      <c r="F338" s="104"/>
      <c r="G338" s="104"/>
      <c r="H338" s="104"/>
      <c r="I338" s="104"/>
      <c r="J338" s="104"/>
      <c r="K338" s="104"/>
      <c r="L338" s="104"/>
      <c r="M338" s="104"/>
      <c r="N338" s="104"/>
      <c r="O338" s="11"/>
      <c r="P338" s="11"/>
      <c r="Q338" s="9"/>
      <c r="R338" s="9"/>
      <c r="S338" s="204"/>
    </row>
    <row r="339" spans="1:19" ht="23.25" customHeight="1" x14ac:dyDescent="0.15">
      <c r="A339" s="9"/>
      <c r="B339" s="9" t="s">
        <v>233</v>
      </c>
      <c r="E339" s="104"/>
      <c r="F339" s="104"/>
      <c r="G339" s="104"/>
      <c r="H339" s="104"/>
      <c r="I339" s="104"/>
      <c r="J339" s="104"/>
      <c r="K339" s="104"/>
      <c r="L339" s="104"/>
      <c r="M339" s="104"/>
      <c r="N339" s="104"/>
      <c r="O339" s="11"/>
      <c r="P339" s="11"/>
      <c r="Q339" s="9"/>
      <c r="R339" s="9"/>
      <c r="S339" s="204"/>
    </row>
    <row r="340" spans="1:19" ht="23.25" customHeight="1" x14ac:dyDescent="0.15">
      <c r="A340" s="9"/>
      <c r="B340" s="71" t="s">
        <v>286</v>
      </c>
      <c r="C340" s="57"/>
      <c r="D340" s="9"/>
      <c r="E340" s="104"/>
      <c r="F340" s="104"/>
      <c r="G340" s="104"/>
      <c r="H340" s="104"/>
      <c r="I340" s="104"/>
      <c r="J340" s="104"/>
      <c r="K340" s="104"/>
      <c r="L340" s="104"/>
      <c r="M340" s="104"/>
      <c r="N340" s="104"/>
      <c r="O340" s="11"/>
      <c r="P340" s="11"/>
      <c r="Q340" s="9"/>
      <c r="R340" s="9"/>
      <c r="S340" s="204"/>
    </row>
    <row r="341" spans="1:19" ht="23.25" customHeight="1" x14ac:dyDescent="0.15">
      <c r="A341" s="9"/>
      <c r="B341" s="70"/>
      <c r="C341" s="86"/>
      <c r="D341" s="86"/>
      <c r="E341" s="104"/>
      <c r="F341" s="104"/>
      <c r="G341" s="104"/>
      <c r="H341" s="104"/>
      <c r="I341" s="104"/>
      <c r="J341" s="104"/>
      <c r="K341" s="104"/>
      <c r="L341" s="104"/>
      <c r="M341" s="104"/>
      <c r="N341" s="104"/>
      <c r="O341" s="11"/>
      <c r="P341" s="11"/>
      <c r="Q341" s="9"/>
      <c r="R341" s="9"/>
      <c r="S341" s="204"/>
    </row>
    <row r="342" spans="1:19" ht="23.25" customHeight="1" x14ac:dyDescent="0.15">
      <c r="A342" s="9"/>
      <c r="B342" s="70"/>
      <c r="C342" s="86"/>
      <c r="D342" s="86"/>
      <c r="E342" s="104"/>
      <c r="F342" s="104"/>
      <c r="G342" s="104"/>
      <c r="H342" s="104"/>
      <c r="I342" s="104"/>
      <c r="J342" s="104"/>
      <c r="K342" s="104"/>
      <c r="L342" s="104"/>
      <c r="M342" s="104"/>
      <c r="N342" s="104"/>
      <c r="O342" s="11"/>
      <c r="P342" s="11"/>
      <c r="Q342" s="9"/>
      <c r="R342" s="9"/>
      <c r="S342" s="204"/>
    </row>
    <row r="343" spans="1:19" ht="23.25" customHeight="1" x14ac:dyDescent="0.15">
      <c r="A343" s="9"/>
      <c r="B343" s="70"/>
      <c r="C343" s="86"/>
      <c r="D343" s="86"/>
      <c r="E343" s="104"/>
      <c r="F343" s="104"/>
      <c r="G343" s="104"/>
      <c r="H343" s="104"/>
      <c r="I343" s="104"/>
      <c r="J343" s="104"/>
      <c r="K343" s="104"/>
      <c r="L343" s="104"/>
      <c r="M343" s="104"/>
      <c r="N343" s="104"/>
      <c r="O343" s="11"/>
      <c r="P343" s="11"/>
      <c r="Q343" s="9"/>
      <c r="R343" s="9"/>
      <c r="S343" s="204"/>
    </row>
    <row r="344" spans="1:19" ht="23.25" customHeight="1" x14ac:dyDescent="0.15">
      <c r="A344" s="9"/>
      <c r="B344" s="70"/>
      <c r="C344" s="86"/>
      <c r="D344" s="86"/>
      <c r="E344" s="104"/>
      <c r="F344" s="104"/>
      <c r="G344" s="104"/>
      <c r="H344" s="104"/>
      <c r="I344" s="104"/>
      <c r="J344" s="104"/>
      <c r="K344" s="104"/>
      <c r="L344" s="104"/>
      <c r="M344" s="104"/>
      <c r="N344" s="104"/>
      <c r="O344" s="11"/>
      <c r="P344" s="11"/>
      <c r="Q344" s="9"/>
      <c r="R344" s="9"/>
      <c r="S344" s="204"/>
    </row>
    <row r="345" spans="1:19" ht="23.25" customHeight="1" x14ac:dyDescent="0.15">
      <c r="A345" s="9"/>
      <c r="B345" s="70"/>
      <c r="C345" s="86"/>
      <c r="D345" s="86"/>
      <c r="E345" s="104"/>
      <c r="F345" s="104"/>
      <c r="G345" s="104"/>
      <c r="H345" s="104"/>
      <c r="I345" s="104"/>
      <c r="J345" s="104"/>
      <c r="K345" s="104"/>
      <c r="L345" s="104"/>
      <c r="M345" s="104"/>
      <c r="N345" s="104"/>
      <c r="O345" s="11"/>
      <c r="P345" s="11"/>
      <c r="Q345" s="9"/>
      <c r="R345" s="9"/>
      <c r="S345" s="204"/>
    </row>
    <row r="346" spans="1:19" ht="23.25" customHeight="1" x14ac:dyDescent="0.15">
      <c r="A346" s="9"/>
      <c r="B346" s="70"/>
      <c r="C346" s="86"/>
      <c r="D346" s="86"/>
      <c r="E346" s="104"/>
      <c r="F346" s="104"/>
      <c r="G346" s="104"/>
      <c r="H346" s="104"/>
      <c r="I346" s="104"/>
      <c r="J346" s="104"/>
      <c r="K346" s="104"/>
      <c r="L346" s="104"/>
      <c r="M346" s="104"/>
      <c r="N346" s="104"/>
      <c r="O346" s="11"/>
      <c r="P346" s="11"/>
      <c r="Q346" s="9"/>
      <c r="R346" s="9"/>
      <c r="S346" s="204"/>
    </row>
    <row r="347" spans="1:19" ht="23.25" customHeight="1" x14ac:dyDescent="0.15">
      <c r="A347" s="9"/>
      <c r="B347" s="70"/>
      <c r="C347" s="86"/>
      <c r="D347" s="86"/>
      <c r="E347" s="104"/>
      <c r="F347" s="104"/>
      <c r="G347" s="104"/>
      <c r="H347" s="104"/>
      <c r="I347" s="104"/>
      <c r="J347" s="104"/>
      <c r="K347" s="104"/>
      <c r="L347" s="104"/>
      <c r="M347" s="104"/>
      <c r="N347" s="104"/>
      <c r="O347" s="11"/>
      <c r="P347" s="11"/>
      <c r="Q347" s="9"/>
      <c r="R347" s="9"/>
      <c r="S347" s="204"/>
    </row>
    <row r="348" spans="1:19" ht="23.25" customHeight="1" x14ac:dyDescent="0.15">
      <c r="A348" s="9"/>
      <c r="B348" s="70"/>
      <c r="C348" s="86"/>
      <c r="D348" s="86"/>
      <c r="E348" s="104"/>
      <c r="F348" s="104"/>
      <c r="G348" s="104"/>
      <c r="H348" s="104"/>
      <c r="I348" s="104"/>
      <c r="J348" s="104"/>
      <c r="K348" s="104"/>
      <c r="L348" s="104"/>
      <c r="M348" s="104"/>
      <c r="N348" s="104"/>
      <c r="O348" s="11"/>
      <c r="P348" s="11"/>
      <c r="Q348" s="9"/>
      <c r="R348" s="9"/>
      <c r="S348" s="204"/>
    </row>
    <row r="349" spans="1:19" ht="23.25" customHeight="1" x14ac:dyDescent="0.15">
      <c r="A349" s="9"/>
      <c r="B349" s="70"/>
      <c r="C349" s="86"/>
      <c r="D349" s="86"/>
      <c r="E349" s="104"/>
      <c r="F349" s="104"/>
      <c r="G349" s="104"/>
      <c r="H349" s="104"/>
      <c r="I349" s="104"/>
      <c r="J349" s="104"/>
      <c r="K349" s="104"/>
      <c r="L349" s="104"/>
      <c r="M349" s="104"/>
      <c r="N349" s="104"/>
      <c r="O349" s="11"/>
      <c r="P349" s="11"/>
      <c r="Q349" s="9"/>
      <c r="R349" s="9"/>
      <c r="S349" s="204"/>
    </row>
    <row r="350" spans="1:19" ht="23.25" customHeight="1" x14ac:dyDescent="0.15">
      <c r="A350" s="9"/>
      <c r="B350" s="70"/>
      <c r="C350" s="86"/>
      <c r="D350" s="86"/>
      <c r="E350" s="104"/>
      <c r="F350" s="104"/>
      <c r="G350" s="104"/>
      <c r="H350" s="104"/>
      <c r="I350" s="104"/>
      <c r="J350" s="104"/>
      <c r="K350" s="104"/>
      <c r="L350" s="104"/>
      <c r="M350" s="104"/>
      <c r="N350" s="104"/>
      <c r="O350" s="11"/>
      <c r="P350" s="11"/>
      <c r="Q350" s="9"/>
      <c r="R350" s="9"/>
      <c r="S350" s="204"/>
    </row>
    <row r="351" spans="1:19" ht="23.25" customHeight="1" x14ac:dyDescent="0.15">
      <c r="A351" s="9"/>
      <c r="B351" s="70"/>
      <c r="C351" s="86"/>
      <c r="D351" s="86"/>
      <c r="E351" s="104"/>
      <c r="F351" s="104"/>
      <c r="G351" s="104"/>
      <c r="H351" s="104"/>
      <c r="I351" s="104"/>
      <c r="J351" s="104"/>
      <c r="K351" s="104"/>
      <c r="L351" s="104"/>
      <c r="M351" s="104"/>
      <c r="N351" s="104"/>
      <c r="O351" s="11"/>
      <c r="P351" s="11"/>
      <c r="Q351" s="9"/>
      <c r="R351" s="9"/>
      <c r="S351" s="204"/>
    </row>
    <row r="352" spans="1:19" ht="23.25" customHeight="1" x14ac:dyDescent="0.15">
      <c r="A352" s="9"/>
      <c r="B352" s="70"/>
      <c r="C352" s="86"/>
      <c r="D352" s="86"/>
      <c r="E352" s="104"/>
      <c r="F352" s="104"/>
      <c r="G352" s="104"/>
      <c r="H352" s="104"/>
      <c r="I352" s="104"/>
      <c r="J352" s="104"/>
      <c r="K352" s="104"/>
      <c r="L352" s="104"/>
      <c r="M352" s="104"/>
      <c r="N352" s="104"/>
      <c r="O352" s="11"/>
      <c r="P352" s="11"/>
      <c r="Q352" s="9"/>
      <c r="R352" s="9"/>
      <c r="S352" s="204"/>
    </row>
    <row r="353" spans="1:19" ht="23.25" customHeight="1" x14ac:dyDescent="0.15">
      <c r="A353" s="9"/>
      <c r="B353" s="70"/>
      <c r="C353" s="86"/>
      <c r="D353" s="86"/>
      <c r="E353" s="104"/>
      <c r="F353" s="104"/>
      <c r="G353" s="104"/>
      <c r="H353" s="104"/>
      <c r="I353" s="104"/>
      <c r="J353" s="104"/>
      <c r="K353" s="104"/>
      <c r="L353" s="104"/>
      <c r="M353" s="104"/>
      <c r="N353" s="104"/>
      <c r="O353" s="11"/>
      <c r="P353" s="11"/>
      <c r="Q353" s="9"/>
      <c r="R353" s="9"/>
      <c r="S353" s="204"/>
    </row>
    <row r="354" spans="1:19" ht="23.25" customHeight="1" x14ac:dyDescent="0.15">
      <c r="A354" s="9"/>
      <c r="B354" s="70"/>
      <c r="C354" s="86"/>
      <c r="D354" s="86"/>
      <c r="E354" s="104"/>
      <c r="F354" s="104"/>
      <c r="G354" s="104"/>
      <c r="H354" s="104"/>
      <c r="I354" s="104"/>
      <c r="J354" s="104"/>
      <c r="K354" s="104"/>
      <c r="L354" s="104"/>
      <c r="M354" s="104"/>
      <c r="N354" s="104"/>
      <c r="O354" s="11"/>
      <c r="P354" s="11"/>
      <c r="Q354" s="9"/>
      <c r="R354" s="9"/>
      <c r="S354" s="204"/>
    </row>
    <row r="355" spans="1:19" ht="23.25" customHeight="1" x14ac:dyDescent="0.15">
      <c r="A355" s="9"/>
      <c r="B355" s="70"/>
      <c r="C355" s="86"/>
      <c r="D355" s="86"/>
      <c r="E355" s="104"/>
      <c r="F355" s="104"/>
      <c r="G355" s="104"/>
      <c r="H355" s="104"/>
      <c r="I355" s="104"/>
      <c r="J355" s="104"/>
      <c r="K355" s="104"/>
      <c r="L355" s="104"/>
      <c r="M355" s="104"/>
      <c r="N355" s="104"/>
      <c r="O355" s="11"/>
      <c r="P355" s="11"/>
      <c r="Q355" s="9"/>
      <c r="R355" s="9"/>
      <c r="S355" s="204"/>
    </row>
    <row r="356" spans="1:19" ht="23.25" customHeight="1" x14ac:dyDescent="0.15">
      <c r="A356" s="9"/>
      <c r="B356" s="70"/>
      <c r="C356" s="86"/>
      <c r="D356" s="86"/>
      <c r="E356" s="104"/>
      <c r="F356" s="104"/>
      <c r="G356" s="104"/>
      <c r="H356" s="104"/>
      <c r="I356" s="104"/>
      <c r="J356" s="104"/>
      <c r="K356" s="104"/>
      <c r="L356" s="104"/>
      <c r="M356" s="104"/>
      <c r="N356" s="104"/>
      <c r="O356" s="11"/>
      <c r="P356" s="11"/>
      <c r="Q356" s="9"/>
      <c r="R356" s="9"/>
      <c r="S356" s="204"/>
    </row>
    <row r="357" spans="1:19" ht="23.25" customHeight="1" x14ac:dyDescent="0.15">
      <c r="A357" s="9"/>
      <c r="B357" s="70"/>
      <c r="C357" s="86"/>
      <c r="D357" s="86"/>
      <c r="E357" s="104"/>
      <c r="F357" s="104"/>
      <c r="G357" s="104"/>
      <c r="H357" s="104"/>
      <c r="I357" s="104"/>
      <c r="J357" s="104"/>
      <c r="K357" s="104"/>
      <c r="L357" s="104"/>
      <c r="M357" s="104"/>
      <c r="N357" s="104"/>
      <c r="O357" s="11"/>
      <c r="P357" s="11"/>
      <c r="Q357" s="9"/>
      <c r="R357" s="9"/>
      <c r="S357" s="204"/>
    </row>
    <row r="358" spans="1:19" ht="23.25" customHeight="1" x14ac:dyDescent="0.15">
      <c r="A358" s="9"/>
      <c r="B358" s="70"/>
      <c r="C358" s="86"/>
      <c r="D358" s="86"/>
      <c r="E358" s="104"/>
      <c r="F358" s="104"/>
      <c r="G358" s="104"/>
      <c r="H358" s="104"/>
      <c r="I358" s="104"/>
      <c r="J358" s="104"/>
      <c r="K358" s="104"/>
      <c r="L358" s="104"/>
      <c r="M358" s="104"/>
      <c r="N358" s="104"/>
      <c r="O358" s="11"/>
      <c r="P358" s="11"/>
      <c r="Q358" s="9"/>
      <c r="R358" s="9"/>
      <c r="S358" s="204"/>
    </row>
    <row r="359" spans="1:19" ht="23.25" customHeight="1" x14ac:dyDescent="0.15">
      <c r="A359" s="9"/>
      <c r="B359" s="70"/>
      <c r="C359" s="86"/>
      <c r="D359" s="86"/>
      <c r="E359" s="104"/>
      <c r="F359" s="104"/>
      <c r="G359" s="104"/>
      <c r="H359" s="104"/>
      <c r="I359" s="104"/>
      <c r="J359" s="104"/>
      <c r="K359" s="104"/>
      <c r="L359" s="104"/>
      <c r="M359" s="104"/>
      <c r="N359" s="104"/>
      <c r="O359" s="11"/>
      <c r="P359" s="11"/>
      <c r="Q359" s="9"/>
      <c r="R359" s="9"/>
      <c r="S359" s="204"/>
    </row>
    <row r="360" spans="1:19" ht="23.25" customHeight="1" x14ac:dyDescent="0.15">
      <c r="A360" s="9"/>
      <c r="B360" s="70"/>
      <c r="C360" s="86"/>
      <c r="D360" s="86"/>
      <c r="E360" s="104"/>
      <c r="F360" s="104"/>
      <c r="G360" s="104"/>
      <c r="H360" s="104"/>
      <c r="I360" s="104"/>
      <c r="J360" s="104"/>
      <c r="K360" s="104"/>
      <c r="L360" s="104"/>
      <c r="M360" s="104"/>
      <c r="N360" s="104"/>
      <c r="O360" s="11"/>
      <c r="P360" s="11"/>
      <c r="Q360" s="9"/>
      <c r="R360" s="9"/>
      <c r="S360" s="204"/>
    </row>
    <row r="361" spans="1:19" ht="23.25" customHeight="1" x14ac:dyDescent="0.15">
      <c r="A361" s="9"/>
      <c r="B361" s="70"/>
      <c r="C361" s="86"/>
      <c r="D361" s="86"/>
      <c r="E361" s="104"/>
      <c r="F361" s="104"/>
      <c r="G361" s="104"/>
      <c r="H361" s="104"/>
      <c r="I361" s="104"/>
      <c r="J361" s="104"/>
      <c r="K361" s="104"/>
      <c r="L361" s="104"/>
      <c r="M361" s="104"/>
      <c r="N361" s="104"/>
      <c r="O361" s="11"/>
      <c r="P361" s="11"/>
      <c r="Q361" s="9"/>
      <c r="R361" s="9"/>
      <c r="S361" s="204"/>
    </row>
    <row r="362" spans="1:19" ht="23.25" customHeight="1" x14ac:dyDescent="0.15">
      <c r="A362" s="9"/>
      <c r="B362" s="70"/>
      <c r="C362" s="86"/>
      <c r="D362" s="86"/>
      <c r="E362" s="104"/>
      <c r="F362" s="104"/>
      <c r="G362" s="104"/>
      <c r="H362" s="104"/>
      <c r="I362" s="104"/>
      <c r="J362" s="104"/>
      <c r="K362" s="104"/>
      <c r="L362" s="104"/>
      <c r="M362" s="104"/>
      <c r="N362" s="104"/>
      <c r="O362" s="11"/>
      <c r="P362" s="11"/>
      <c r="Q362" s="9"/>
      <c r="R362" s="9"/>
      <c r="S362" s="204"/>
    </row>
    <row r="363" spans="1:19" ht="23.25" customHeight="1" x14ac:dyDescent="0.15">
      <c r="A363" s="9"/>
      <c r="B363" s="70"/>
      <c r="C363" s="86"/>
      <c r="D363" s="86"/>
      <c r="E363" s="104"/>
      <c r="F363" s="104"/>
      <c r="G363" s="104"/>
      <c r="H363" s="104"/>
      <c r="I363" s="104"/>
      <c r="J363" s="104"/>
      <c r="K363" s="104"/>
      <c r="L363" s="104"/>
      <c r="M363" s="104"/>
      <c r="N363" s="104"/>
      <c r="O363" s="11"/>
      <c r="P363" s="11"/>
      <c r="Q363" s="9"/>
      <c r="R363" s="9"/>
      <c r="S363" s="204"/>
    </row>
    <row r="364" spans="1:19" ht="23.25" customHeight="1" x14ac:dyDescent="0.15">
      <c r="A364" s="9"/>
      <c r="B364" s="70"/>
      <c r="C364" s="86"/>
      <c r="D364" s="86"/>
      <c r="E364" s="104"/>
      <c r="F364" s="104"/>
      <c r="G364" s="104"/>
      <c r="H364" s="104"/>
      <c r="I364" s="104"/>
      <c r="J364" s="104"/>
      <c r="K364" s="104"/>
      <c r="L364" s="104"/>
      <c r="M364" s="104"/>
      <c r="N364" s="104"/>
      <c r="O364" s="11"/>
      <c r="P364" s="11"/>
      <c r="Q364" s="9"/>
      <c r="R364" s="9"/>
      <c r="S364" s="204"/>
    </row>
    <row r="365" spans="1:19" ht="23.25" customHeight="1" x14ac:dyDescent="0.15">
      <c r="A365" s="9"/>
      <c r="B365" s="70"/>
      <c r="C365" s="86"/>
      <c r="D365" s="86"/>
      <c r="E365" s="104"/>
      <c r="F365" s="104"/>
      <c r="G365" s="104"/>
      <c r="H365" s="104"/>
      <c r="I365" s="104"/>
      <c r="J365" s="104"/>
      <c r="K365" s="104"/>
      <c r="L365" s="104"/>
      <c r="M365" s="104"/>
      <c r="N365" s="104"/>
      <c r="O365" s="11"/>
      <c r="P365" s="11"/>
      <c r="Q365" s="9"/>
      <c r="R365" s="9"/>
      <c r="S365" s="204"/>
    </row>
    <row r="366" spans="1:19" ht="23.25" customHeight="1" x14ac:dyDescent="0.15">
      <c r="A366" s="9"/>
      <c r="B366" s="70"/>
      <c r="C366" s="86"/>
      <c r="D366" s="86"/>
      <c r="E366" s="104"/>
      <c r="F366" s="104"/>
      <c r="G366" s="104"/>
      <c r="H366" s="104"/>
      <c r="I366" s="104"/>
      <c r="J366" s="104"/>
      <c r="K366" s="104"/>
      <c r="L366" s="104"/>
      <c r="M366" s="104"/>
      <c r="N366" s="104"/>
      <c r="O366" s="11"/>
      <c r="P366" s="11"/>
      <c r="Q366" s="9"/>
      <c r="R366" s="9"/>
      <c r="S366" s="204"/>
    </row>
    <row r="367" spans="1:19" ht="23.25" customHeight="1" x14ac:dyDescent="0.15">
      <c r="A367" s="9"/>
      <c r="B367" s="71"/>
      <c r="C367" s="57"/>
      <c r="D367" s="9"/>
      <c r="E367" s="9"/>
      <c r="F367" s="9"/>
      <c r="G367" s="9"/>
      <c r="H367" s="9"/>
      <c r="I367" s="9"/>
      <c r="J367" s="9"/>
      <c r="K367" s="9"/>
      <c r="L367" s="9"/>
      <c r="M367" s="9"/>
      <c r="N367" s="9"/>
      <c r="O367" s="9"/>
      <c r="P367" s="9"/>
      <c r="Q367" s="9"/>
      <c r="R367" s="9"/>
    </row>
    <row r="368" spans="1:19" ht="23.25" customHeight="1" x14ac:dyDescent="0.15">
      <c r="A368" s="9"/>
      <c r="B368" s="57"/>
      <c r="C368" s="57"/>
      <c r="D368" s="9"/>
      <c r="E368" s="9"/>
      <c r="F368" s="9"/>
      <c r="G368" s="9"/>
      <c r="H368" s="9"/>
      <c r="I368" s="9"/>
      <c r="J368" s="9"/>
      <c r="K368" s="9"/>
      <c r="L368" s="9"/>
      <c r="M368" s="9"/>
      <c r="N368" s="9"/>
      <c r="O368" s="9"/>
      <c r="P368" s="9"/>
      <c r="Q368" s="9"/>
      <c r="R368" s="9"/>
    </row>
    <row r="369" spans="1:18" ht="26.25" customHeight="1" x14ac:dyDescent="0.15">
      <c r="A369" s="9"/>
      <c r="B369" s="57"/>
      <c r="C369" s="57"/>
      <c r="D369" s="9"/>
      <c r="E369" s="9"/>
      <c r="F369" s="9"/>
      <c r="G369" s="9"/>
      <c r="H369" s="9"/>
      <c r="I369" s="9"/>
      <c r="J369" s="9"/>
      <c r="K369" s="9"/>
      <c r="L369" s="9"/>
      <c r="M369" s="9"/>
      <c r="N369" s="9"/>
      <c r="O369" s="9"/>
      <c r="P369" s="9"/>
      <c r="Q369" s="9"/>
      <c r="R369" s="9"/>
    </row>
    <row r="370" spans="1:18" ht="26.25" customHeight="1" x14ac:dyDescent="0.15">
      <c r="A370" s="9"/>
      <c r="P370" s="9"/>
      <c r="Q370" s="9"/>
      <c r="R370" s="9"/>
    </row>
    <row r="371" spans="1:18" x14ac:dyDescent="0.15">
      <c r="A371" s="9"/>
      <c r="B371" s="9"/>
      <c r="C371" s="9"/>
      <c r="D371" s="9"/>
      <c r="E371" s="9"/>
      <c r="F371" s="9"/>
      <c r="G371" s="9"/>
      <c r="H371" s="9"/>
      <c r="I371" s="9"/>
      <c r="J371" s="9"/>
      <c r="K371" s="9"/>
      <c r="L371" s="9"/>
      <c r="M371" s="9"/>
      <c r="N371" s="9"/>
      <c r="O371" s="9"/>
      <c r="P371" s="9"/>
      <c r="Q371" s="9"/>
      <c r="R371" s="9"/>
    </row>
    <row r="372" spans="1:18" x14ac:dyDescent="0.15">
      <c r="A372" s="9"/>
      <c r="B372" s="9"/>
      <c r="C372" s="9"/>
      <c r="D372" s="9"/>
      <c r="E372" s="9"/>
      <c r="F372" s="9"/>
      <c r="G372" s="9"/>
      <c r="H372" s="9"/>
      <c r="I372" s="9"/>
      <c r="J372" s="9"/>
      <c r="K372" s="9"/>
      <c r="L372" s="9"/>
      <c r="M372" s="9"/>
      <c r="N372" s="9"/>
      <c r="O372" s="9"/>
      <c r="P372" s="9"/>
      <c r="Q372" s="9"/>
      <c r="R372" s="9"/>
    </row>
    <row r="373" spans="1:18" x14ac:dyDescent="0.15">
      <c r="A373" s="9"/>
      <c r="B373" s="9"/>
      <c r="C373" s="9"/>
      <c r="D373" s="9"/>
      <c r="E373" s="9"/>
      <c r="F373" s="9"/>
      <c r="G373" s="9"/>
      <c r="H373" s="9"/>
      <c r="I373" s="9"/>
      <c r="J373" s="9"/>
      <c r="K373" s="9"/>
      <c r="L373" s="9"/>
      <c r="M373" s="9"/>
      <c r="N373" s="9"/>
      <c r="O373" s="9"/>
      <c r="P373" s="9"/>
      <c r="Q373" s="9"/>
      <c r="R373" s="9"/>
    </row>
    <row r="374" spans="1:18" x14ac:dyDescent="0.15">
      <c r="A374" s="9"/>
      <c r="B374" s="9"/>
      <c r="C374" s="9"/>
      <c r="D374" s="9"/>
      <c r="E374" s="9"/>
      <c r="F374" s="9"/>
      <c r="G374" s="9"/>
      <c r="H374" s="9"/>
      <c r="I374" s="9"/>
      <c r="J374" s="9"/>
      <c r="K374" s="9"/>
      <c r="L374" s="9"/>
      <c r="M374" s="9"/>
      <c r="N374" s="9"/>
      <c r="O374" s="9"/>
      <c r="P374" s="9"/>
      <c r="Q374" s="9"/>
      <c r="R374" s="9"/>
    </row>
    <row r="375" spans="1:18" x14ac:dyDescent="0.15">
      <c r="A375" s="9"/>
      <c r="B375" s="9"/>
      <c r="C375" s="9"/>
      <c r="D375" s="9"/>
      <c r="E375" s="9"/>
      <c r="F375" s="9"/>
      <c r="G375" s="9"/>
      <c r="H375" s="9"/>
      <c r="I375" s="9"/>
      <c r="J375" s="9"/>
      <c r="K375" s="9"/>
      <c r="L375" s="9"/>
      <c r="M375" s="9"/>
      <c r="N375" s="9"/>
      <c r="O375" s="9"/>
      <c r="P375" s="9"/>
      <c r="Q375" s="9"/>
      <c r="R375" s="9"/>
    </row>
    <row r="376" spans="1:18" x14ac:dyDescent="0.15">
      <c r="A376" s="9"/>
      <c r="B376" s="9"/>
      <c r="C376" s="9"/>
      <c r="D376" s="9"/>
      <c r="E376" s="9"/>
      <c r="F376" s="9"/>
      <c r="G376" s="9"/>
      <c r="H376" s="9"/>
      <c r="I376" s="9"/>
      <c r="J376" s="9"/>
      <c r="K376" s="9"/>
      <c r="L376" s="9"/>
      <c r="M376" s="9"/>
      <c r="N376" s="9"/>
      <c r="O376" s="9"/>
      <c r="P376" s="9"/>
      <c r="Q376" s="9"/>
      <c r="R376" s="9"/>
    </row>
    <row r="377" spans="1:18" x14ac:dyDescent="0.15">
      <c r="A377" s="9"/>
      <c r="B377" s="9"/>
      <c r="C377" s="9"/>
      <c r="D377" s="9"/>
      <c r="E377" s="9"/>
      <c r="F377" s="9"/>
      <c r="G377" s="9"/>
      <c r="H377" s="9"/>
      <c r="I377" s="9"/>
      <c r="J377" s="9"/>
      <c r="K377" s="9"/>
      <c r="L377" s="9"/>
      <c r="M377" s="9"/>
      <c r="N377" s="9"/>
      <c r="O377" s="9"/>
      <c r="P377" s="9"/>
      <c r="Q377" s="9"/>
      <c r="R377" s="9"/>
    </row>
    <row r="378" spans="1:18" x14ac:dyDescent="0.15">
      <c r="A378" s="9"/>
      <c r="B378" s="9"/>
      <c r="C378" s="9"/>
      <c r="D378" s="9"/>
      <c r="E378" s="9"/>
      <c r="F378" s="9"/>
      <c r="G378" s="9"/>
      <c r="H378" s="9"/>
      <c r="I378" s="9"/>
      <c r="J378" s="9"/>
      <c r="K378" s="9"/>
      <c r="L378" s="9"/>
      <c r="M378" s="9"/>
      <c r="N378" s="9"/>
      <c r="O378" s="9"/>
      <c r="P378" s="9"/>
      <c r="Q378" s="9"/>
      <c r="R378" s="9"/>
    </row>
    <row r="379" spans="1:18" x14ac:dyDescent="0.15">
      <c r="A379" s="9"/>
      <c r="B379" s="9"/>
      <c r="C379" s="9"/>
      <c r="D379" s="9"/>
      <c r="E379" s="9"/>
      <c r="F379" s="9"/>
      <c r="G379" s="9"/>
      <c r="H379" s="9"/>
      <c r="I379" s="9"/>
      <c r="J379" s="9"/>
      <c r="K379" s="9"/>
      <c r="L379" s="9"/>
      <c r="M379" s="9"/>
      <c r="N379" s="9"/>
      <c r="O379" s="9"/>
      <c r="P379" s="9"/>
      <c r="Q379" s="9"/>
      <c r="R379" s="9"/>
    </row>
    <row r="380" spans="1:18" x14ac:dyDescent="0.15">
      <c r="A380" s="9"/>
      <c r="B380" s="9"/>
      <c r="C380" s="9"/>
      <c r="D380" s="9"/>
      <c r="E380" s="9"/>
      <c r="F380" s="9"/>
      <c r="G380" s="9"/>
      <c r="H380" s="9"/>
      <c r="I380" s="9"/>
      <c r="J380" s="9"/>
      <c r="K380" s="9"/>
      <c r="L380" s="9"/>
      <c r="M380" s="9"/>
      <c r="N380" s="9"/>
      <c r="O380" s="9"/>
      <c r="P380" s="9"/>
      <c r="Q380" s="9"/>
      <c r="R380" s="9"/>
    </row>
    <row r="381" spans="1:18" x14ac:dyDescent="0.15">
      <c r="A381" s="9"/>
      <c r="B381" s="9"/>
      <c r="C381" s="9"/>
      <c r="D381" s="9"/>
      <c r="E381" s="9"/>
      <c r="F381" s="9"/>
      <c r="G381" s="9"/>
      <c r="H381" s="9"/>
      <c r="I381" s="9"/>
      <c r="J381" s="9"/>
      <c r="K381" s="9"/>
      <c r="L381" s="9"/>
      <c r="M381" s="9"/>
      <c r="N381" s="9"/>
      <c r="O381" s="9"/>
      <c r="P381" s="9"/>
      <c r="Q381" s="9"/>
      <c r="R381" s="9"/>
    </row>
    <row r="382" spans="1:18" x14ac:dyDescent="0.15">
      <c r="A382" s="9"/>
      <c r="B382" s="9"/>
      <c r="C382" s="9"/>
      <c r="D382" s="9"/>
      <c r="E382" s="9"/>
      <c r="F382" s="9"/>
      <c r="G382" s="9"/>
      <c r="H382" s="9"/>
      <c r="I382" s="9"/>
      <c r="J382" s="9"/>
      <c r="K382" s="9"/>
      <c r="L382" s="9"/>
      <c r="M382" s="9"/>
      <c r="N382" s="9"/>
      <c r="O382" s="9"/>
      <c r="P382" s="9"/>
      <c r="Q382" s="9"/>
      <c r="R382" s="9"/>
    </row>
    <row r="383" spans="1:18" x14ac:dyDescent="0.15">
      <c r="A383" s="9"/>
      <c r="B383" s="9"/>
      <c r="C383" s="9"/>
      <c r="D383" s="9"/>
      <c r="E383" s="9"/>
      <c r="F383" s="9"/>
      <c r="G383" s="9"/>
      <c r="H383" s="9"/>
      <c r="I383" s="9"/>
      <c r="J383" s="9"/>
      <c r="K383" s="9"/>
      <c r="L383" s="9"/>
      <c r="M383" s="9"/>
      <c r="N383" s="9"/>
      <c r="O383" s="9"/>
      <c r="P383" s="9"/>
      <c r="Q383" s="9"/>
      <c r="R383" s="9"/>
    </row>
    <row r="384" spans="1:18" x14ac:dyDescent="0.15">
      <c r="A384" s="9"/>
      <c r="B384" s="9"/>
      <c r="C384" s="9"/>
      <c r="D384" s="9"/>
      <c r="E384" s="9"/>
      <c r="F384" s="9"/>
      <c r="G384" s="9"/>
      <c r="H384" s="9"/>
      <c r="I384" s="9"/>
      <c r="J384" s="9"/>
      <c r="K384" s="9"/>
      <c r="L384" s="9"/>
      <c r="M384" s="9"/>
      <c r="N384" s="9"/>
      <c r="O384" s="9"/>
      <c r="P384" s="9"/>
      <c r="Q384" s="9"/>
      <c r="R384" s="9"/>
    </row>
    <row r="385" spans="1:18" x14ac:dyDescent="0.15">
      <c r="A385" s="9"/>
      <c r="B385" s="9"/>
      <c r="C385" s="9"/>
      <c r="D385" s="9"/>
      <c r="E385" s="9"/>
      <c r="F385" s="9"/>
      <c r="G385" s="9"/>
      <c r="H385" s="9"/>
      <c r="I385" s="9"/>
      <c r="J385" s="9"/>
      <c r="K385" s="9"/>
      <c r="L385" s="9"/>
      <c r="M385" s="9"/>
      <c r="N385" s="9"/>
      <c r="O385" s="9"/>
      <c r="P385" s="9"/>
      <c r="Q385" s="9"/>
      <c r="R385" s="9"/>
    </row>
    <row r="386" spans="1:18" x14ac:dyDescent="0.15">
      <c r="A386" s="9"/>
      <c r="B386" s="9"/>
      <c r="C386" s="9"/>
      <c r="D386" s="9"/>
      <c r="E386" s="9"/>
      <c r="F386" s="9"/>
      <c r="G386" s="9"/>
      <c r="H386" s="9"/>
      <c r="I386" s="9"/>
      <c r="J386" s="9"/>
      <c r="K386" s="9"/>
      <c r="L386" s="9"/>
      <c r="M386" s="9"/>
      <c r="N386" s="9"/>
      <c r="O386" s="9"/>
      <c r="P386" s="9"/>
      <c r="Q386" s="9"/>
      <c r="R386" s="9"/>
    </row>
    <row r="387" spans="1:18" x14ac:dyDescent="0.15">
      <c r="A387" s="9"/>
      <c r="B387" s="9"/>
      <c r="C387" s="9"/>
      <c r="D387" s="9"/>
      <c r="E387" s="9"/>
      <c r="F387" s="9"/>
      <c r="G387" s="9"/>
      <c r="H387" s="9"/>
      <c r="I387" s="9"/>
      <c r="J387" s="9"/>
      <c r="K387" s="9"/>
      <c r="L387" s="9"/>
      <c r="M387" s="9"/>
      <c r="N387" s="9"/>
      <c r="O387" s="9"/>
      <c r="P387" s="9"/>
      <c r="Q387" s="9"/>
      <c r="R387" s="9"/>
    </row>
    <row r="388" spans="1:18" x14ac:dyDescent="0.15">
      <c r="A388" s="9"/>
      <c r="B388" s="9"/>
      <c r="C388" s="9"/>
      <c r="D388" s="9"/>
      <c r="E388" s="9"/>
      <c r="F388" s="9"/>
      <c r="G388" s="9"/>
      <c r="H388" s="9"/>
      <c r="I388" s="9"/>
      <c r="J388" s="9"/>
      <c r="K388" s="9"/>
      <c r="L388" s="9"/>
      <c r="M388" s="9"/>
      <c r="N388" s="9"/>
      <c r="O388" s="9"/>
      <c r="P388" s="9"/>
      <c r="Q388" s="9"/>
      <c r="R388" s="9"/>
    </row>
    <row r="389" spans="1:18" x14ac:dyDescent="0.15">
      <c r="A389" s="9"/>
      <c r="B389" s="9"/>
      <c r="C389" s="9"/>
      <c r="D389" s="9"/>
      <c r="E389" s="9"/>
      <c r="F389" s="9"/>
      <c r="G389" s="9"/>
      <c r="H389" s="9"/>
      <c r="I389" s="9"/>
      <c r="J389" s="9"/>
      <c r="K389" s="9"/>
      <c r="L389" s="9"/>
      <c r="M389" s="9"/>
      <c r="N389" s="9"/>
      <c r="O389" s="9"/>
      <c r="P389" s="9"/>
      <c r="Q389" s="9"/>
      <c r="R389" s="9"/>
    </row>
    <row r="390" spans="1:18" x14ac:dyDescent="0.15">
      <c r="A390" s="9"/>
      <c r="B390" s="9"/>
      <c r="C390" s="9"/>
      <c r="D390" s="9"/>
      <c r="E390" s="9"/>
      <c r="F390" s="9"/>
      <c r="G390" s="9"/>
      <c r="H390" s="9"/>
      <c r="I390" s="9"/>
      <c r="J390" s="9"/>
      <c r="K390" s="9"/>
      <c r="L390" s="9"/>
      <c r="M390" s="9"/>
      <c r="N390" s="9"/>
      <c r="O390" s="9"/>
      <c r="P390" s="9"/>
      <c r="Q390" s="9"/>
      <c r="R390" s="9"/>
    </row>
    <row r="391" spans="1:18" x14ac:dyDescent="0.15">
      <c r="A391" s="9"/>
      <c r="B391" s="9"/>
      <c r="C391" s="9"/>
      <c r="D391" s="9"/>
      <c r="E391" s="9"/>
      <c r="F391" s="9"/>
      <c r="G391" s="9"/>
      <c r="H391" s="9"/>
      <c r="I391" s="9"/>
      <c r="J391" s="9"/>
      <c r="K391" s="9"/>
      <c r="L391" s="9"/>
      <c r="M391" s="9"/>
      <c r="N391" s="9"/>
      <c r="O391" s="9"/>
      <c r="P391" s="9"/>
      <c r="Q391" s="9"/>
      <c r="R391" s="9"/>
    </row>
  </sheetData>
  <mergeCells count="489">
    <mergeCell ref="B294:P296"/>
    <mergeCell ref="C14:D20"/>
    <mergeCell ref="B82:P90"/>
    <mergeCell ref="B95:P103"/>
    <mergeCell ref="O242:P257"/>
    <mergeCell ref="O265:P280"/>
    <mergeCell ref="B305:P318"/>
    <mergeCell ref="B273:B274"/>
    <mergeCell ref="C273:D274"/>
    <mergeCell ref="B275:B276"/>
    <mergeCell ref="C275:D276"/>
    <mergeCell ref="B277:B278"/>
    <mergeCell ref="C277:D278"/>
    <mergeCell ref="B279:B280"/>
    <mergeCell ref="C279:D280"/>
    <mergeCell ref="G279:H280"/>
    <mergeCell ref="B263:D264"/>
    <mergeCell ref="O263:P264"/>
    <mergeCell ref="B265:B266"/>
    <mergeCell ref="C265:D266"/>
    <mergeCell ref="B267:B268"/>
    <mergeCell ref="C267:D268"/>
    <mergeCell ref="B269:B270"/>
    <mergeCell ref="C269:D270"/>
    <mergeCell ref="B271:B272"/>
    <mergeCell ref="C271:D272"/>
    <mergeCell ref="B252:B253"/>
    <mergeCell ref="C252:D253"/>
    <mergeCell ref="B254:B255"/>
    <mergeCell ref="C254:D255"/>
    <mergeCell ref="B256:B257"/>
    <mergeCell ref="C256:D257"/>
    <mergeCell ref="G256:H257"/>
    <mergeCell ref="I256:J257"/>
    <mergeCell ref="B258:D259"/>
    <mergeCell ref="B242:B243"/>
    <mergeCell ref="C242:D243"/>
    <mergeCell ref="B244:B245"/>
    <mergeCell ref="C244:D245"/>
    <mergeCell ref="B246:B247"/>
    <mergeCell ref="C246:D247"/>
    <mergeCell ref="B248:B249"/>
    <mergeCell ref="C248:D249"/>
    <mergeCell ref="B250:B251"/>
    <mergeCell ref="C250:D251"/>
    <mergeCell ref="C300:D300"/>
    <mergeCell ref="F300:H300"/>
    <mergeCell ref="J300:M300"/>
    <mergeCell ref="B336:N336"/>
    <mergeCell ref="B337:O337"/>
    <mergeCell ref="B11:B12"/>
    <mergeCell ref="C11:D12"/>
    <mergeCell ref="C24:D28"/>
    <mergeCell ref="K25:P28"/>
    <mergeCell ref="B29:B31"/>
    <mergeCell ref="C29:D31"/>
    <mergeCell ref="K29:L30"/>
    <mergeCell ref="M29:N30"/>
    <mergeCell ref="D46:D48"/>
    <mergeCell ref="B126:B127"/>
    <mergeCell ref="C126:D127"/>
    <mergeCell ref="B128:B129"/>
    <mergeCell ref="B230:D231"/>
    <mergeCell ref="O230:P231"/>
    <mergeCell ref="B232:D233"/>
    <mergeCell ref="B234:D235"/>
    <mergeCell ref="B236:D237"/>
    <mergeCell ref="B240:D241"/>
    <mergeCell ref="O240:P241"/>
    <mergeCell ref="B288:C288"/>
    <mergeCell ref="E288:G288"/>
    <mergeCell ref="H288:K288"/>
    <mergeCell ref="L288:N288"/>
    <mergeCell ref="B289:C289"/>
    <mergeCell ref="E289:G289"/>
    <mergeCell ref="H289:K289"/>
    <mergeCell ref="L289:N289"/>
    <mergeCell ref="B290:C290"/>
    <mergeCell ref="H290:K290"/>
    <mergeCell ref="L290:N290"/>
    <mergeCell ref="O281:P281"/>
    <mergeCell ref="E282:F282"/>
    <mergeCell ref="G282:H282"/>
    <mergeCell ref="I282:J282"/>
    <mergeCell ref="K282:L282"/>
    <mergeCell ref="M282:N282"/>
    <mergeCell ref="O282:P282"/>
    <mergeCell ref="B287:C287"/>
    <mergeCell ref="E287:G287"/>
    <mergeCell ref="H287:K287"/>
    <mergeCell ref="L287:N287"/>
    <mergeCell ref="B281:D282"/>
    <mergeCell ref="E278:F278"/>
    <mergeCell ref="G278:H278"/>
    <mergeCell ref="E279:F279"/>
    <mergeCell ref="E280:F280"/>
    <mergeCell ref="E281:F281"/>
    <mergeCell ref="G281:H281"/>
    <mergeCell ref="I281:J281"/>
    <mergeCell ref="K281:L281"/>
    <mergeCell ref="M281:N281"/>
    <mergeCell ref="I279:J280"/>
    <mergeCell ref="E273:F273"/>
    <mergeCell ref="G273:H273"/>
    <mergeCell ref="E274:F274"/>
    <mergeCell ref="G274:H274"/>
    <mergeCell ref="E275:F275"/>
    <mergeCell ref="G275:H275"/>
    <mergeCell ref="E276:F276"/>
    <mergeCell ref="G276:H276"/>
    <mergeCell ref="E277:F277"/>
    <mergeCell ref="G277:H277"/>
    <mergeCell ref="E270:F270"/>
    <mergeCell ref="G270:H270"/>
    <mergeCell ref="E271:F271"/>
    <mergeCell ref="G271:H271"/>
    <mergeCell ref="I271:J271"/>
    <mergeCell ref="K271:L271"/>
    <mergeCell ref="M271:N271"/>
    <mergeCell ref="E272:F272"/>
    <mergeCell ref="G272:H272"/>
    <mergeCell ref="I272:J272"/>
    <mergeCell ref="K272:L272"/>
    <mergeCell ref="M272:N272"/>
    <mergeCell ref="E265:F265"/>
    <mergeCell ref="G265:H265"/>
    <mergeCell ref="E266:F266"/>
    <mergeCell ref="G266:H266"/>
    <mergeCell ref="E267:F267"/>
    <mergeCell ref="G267:H267"/>
    <mergeCell ref="E268:F268"/>
    <mergeCell ref="G268:H268"/>
    <mergeCell ref="E269:F269"/>
    <mergeCell ref="G269:H269"/>
    <mergeCell ref="E263:F263"/>
    <mergeCell ref="G263:H263"/>
    <mergeCell ref="I263:J263"/>
    <mergeCell ref="K263:N263"/>
    <mergeCell ref="E264:F264"/>
    <mergeCell ref="G264:H264"/>
    <mergeCell ref="I264:J264"/>
    <mergeCell ref="K264:L264"/>
    <mergeCell ref="M264:N264"/>
    <mergeCell ref="E256:F256"/>
    <mergeCell ref="E257:F257"/>
    <mergeCell ref="E258:F258"/>
    <mergeCell ref="G258:H258"/>
    <mergeCell ref="I258:J258"/>
    <mergeCell ref="K258:L258"/>
    <mergeCell ref="M258:N258"/>
    <mergeCell ref="O258:P258"/>
    <mergeCell ref="E259:F259"/>
    <mergeCell ref="G259:H259"/>
    <mergeCell ref="I259:J259"/>
    <mergeCell ref="K259:L259"/>
    <mergeCell ref="M259:N259"/>
    <mergeCell ref="O259:P259"/>
    <mergeCell ref="E251:F251"/>
    <mergeCell ref="G251:H251"/>
    <mergeCell ref="E252:F252"/>
    <mergeCell ref="G252:H252"/>
    <mergeCell ref="E253:F253"/>
    <mergeCell ref="G253:H253"/>
    <mergeCell ref="E254:F254"/>
    <mergeCell ref="G254:H254"/>
    <mergeCell ref="E255:F255"/>
    <mergeCell ref="G255:H255"/>
    <mergeCell ref="I248:J248"/>
    <mergeCell ref="K248:L248"/>
    <mergeCell ref="M248:N248"/>
    <mergeCell ref="E249:F249"/>
    <mergeCell ref="G249:H249"/>
    <mergeCell ref="I249:J249"/>
    <mergeCell ref="K249:L249"/>
    <mergeCell ref="M249:N249"/>
    <mergeCell ref="E250:F250"/>
    <mergeCell ref="G250:H250"/>
    <mergeCell ref="E244:F244"/>
    <mergeCell ref="G244:H244"/>
    <mergeCell ref="E245:F245"/>
    <mergeCell ref="G245:H245"/>
    <mergeCell ref="E246:F246"/>
    <mergeCell ref="G246:H246"/>
    <mergeCell ref="E247:F247"/>
    <mergeCell ref="G247:H247"/>
    <mergeCell ref="E248:F248"/>
    <mergeCell ref="G248:H248"/>
    <mergeCell ref="E241:F241"/>
    <mergeCell ref="G241:H241"/>
    <mergeCell ref="I241:J241"/>
    <mergeCell ref="K241:L241"/>
    <mergeCell ref="M241:N241"/>
    <mergeCell ref="E242:F242"/>
    <mergeCell ref="G242:H242"/>
    <mergeCell ref="E243:F243"/>
    <mergeCell ref="G243:H243"/>
    <mergeCell ref="E237:F237"/>
    <mergeCell ref="G237:H237"/>
    <mergeCell ref="I237:J237"/>
    <mergeCell ref="K237:L237"/>
    <mergeCell ref="M237:N237"/>
    <mergeCell ref="O237:P237"/>
    <mergeCell ref="E240:F240"/>
    <mergeCell ref="G240:H240"/>
    <mergeCell ref="I240:J240"/>
    <mergeCell ref="K240:N240"/>
    <mergeCell ref="E235:F235"/>
    <mergeCell ref="G235:H235"/>
    <mergeCell ref="I235:J235"/>
    <mergeCell ref="K235:L235"/>
    <mergeCell ref="M235:N235"/>
    <mergeCell ref="O235:P235"/>
    <mergeCell ref="E236:F236"/>
    <mergeCell ref="G236:H236"/>
    <mergeCell ref="I236:J236"/>
    <mergeCell ref="K236:L236"/>
    <mergeCell ref="M236:N236"/>
    <mergeCell ref="O236:P236"/>
    <mergeCell ref="O232:P232"/>
    <mergeCell ref="E233:F233"/>
    <mergeCell ref="G233:H233"/>
    <mergeCell ref="I233:J233"/>
    <mergeCell ref="K233:L233"/>
    <mergeCell ref="M233:N233"/>
    <mergeCell ref="O233:P233"/>
    <mergeCell ref="E234:F234"/>
    <mergeCell ref="G234:H234"/>
    <mergeCell ref="I234:J234"/>
    <mergeCell ref="K234:L234"/>
    <mergeCell ref="M234:N234"/>
    <mergeCell ref="O234:P234"/>
    <mergeCell ref="I230:J230"/>
    <mergeCell ref="K230:N230"/>
    <mergeCell ref="E231:F231"/>
    <mergeCell ref="G231:H231"/>
    <mergeCell ref="I231:J231"/>
    <mergeCell ref="K231:L231"/>
    <mergeCell ref="M231:N231"/>
    <mergeCell ref="E232:F232"/>
    <mergeCell ref="G232:H232"/>
    <mergeCell ref="I232:J232"/>
    <mergeCell ref="K232:L232"/>
    <mergeCell ref="M232:N232"/>
    <mergeCell ref="B200:D200"/>
    <mergeCell ref="B201:D201"/>
    <mergeCell ref="B202:D202"/>
    <mergeCell ref="B203:D203"/>
    <mergeCell ref="B204:D204"/>
    <mergeCell ref="B205:D205"/>
    <mergeCell ref="B206:D206"/>
    <mergeCell ref="E230:F230"/>
    <mergeCell ref="G230:H230"/>
    <mergeCell ref="B188:D188"/>
    <mergeCell ref="B189:D189"/>
    <mergeCell ref="B190:D190"/>
    <mergeCell ref="B191:D191"/>
    <mergeCell ref="B195:D195"/>
    <mergeCell ref="B196:D196"/>
    <mergeCell ref="B197:D197"/>
    <mergeCell ref="B198:D198"/>
    <mergeCell ref="B199:D199"/>
    <mergeCell ref="C174:D174"/>
    <mergeCell ref="B180:D180"/>
    <mergeCell ref="B181:D181"/>
    <mergeCell ref="B182:D182"/>
    <mergeCell ref="B183:D183"/>
    <mergeCell ref="B184:D184"/>
    <mergeCell ref="B185:D185"/>
    <mergeCell ref="B186:D186"/>
    <mergeCell ref="B187:D187"/>
    <mergeCell ref="C168:D168"/>
    <mergeCell ref="C169:D169"/>
    <mergeCell ref="F169:G169"/>
    <mergeCell ref="J169:K169"/>
    <mergeCell ref="N169:O169"/>
    <mergeCell ref="C170:D170"/>
    <mergeCell ref="C171:D171"/>
    <mergeCell ref="C172:D172"/>
    <mergeCell ref="C173:D173"/>
    <mergeCell ref="C163:D163"/>
    <mergeCell ref="E163:G163"/>
    <mergeCell ref="I163:K163"/>
    <mergeCell ref="M163:O163"/>
    <mergeCell ref="C164:D164"/>
    <mergeCell ref="E164:G164"/>
    <mergeCell ref="I164:K164"/>
    <mergeCell ref="M164:O164"/>
    <mergeCell ref="C165:D165"/>
    <mergeCell ref="E165:G165"/>
    <mergeCell ref="I165:K165"/>
    <mergeCell ref="M165:O165"/>
    <mergeCell ref="C160:D160"/>
    <mergeCell ref="C161:D161"/>
    <mergeCell ref="E161:G161"/>
    <mergeCell ref="I161:K161"/>
    <mergeCell ref="M161:O161"/>
    <mergeCell ref="C162:D162"/>
    <mergeCell ref="E162:G162"/>
    <mergeCell ref="I162:K162"/>
    <mergeCell ref="M162:O162"/>
    <mergeCell ref="E154:G154"/>
    <mergeCell ref="I154:K154"/>
    <mergeCell ref="M154:O154"/>
    <mergeCell ref="C155:D155"/>
    <mergeCell ref="E155:G155"/>
    <mergeCell ref="I155:K155"/>
    <mergeCell ref="M155:O155"/>
    <mergeCell ref="C158:D158"/>
    <mergeCell ref="C159:D159"/>
    <mergeCell ref="F159:G159"/>
    <mergeCell ref="J159:K159"/>
    <mergeCell ref="N159:O159"/>
    <mergeCell ref="C151:D151"/>
    <mergeCell ref="E151:G151"/>
    <mergeCell ref="I151:K151"/>
    <mergeCell ref="M151:O151"/>
    <mergeCell ref="C152:D152"/>
    <mergeCell ref="E152:G152"/>
    <mergeCell ref="I152:K152"/>
    <mergeCell ref="M152:O152"/>
    <mergeCell ref="E153:G153"/>
    <mergeCell ref="I153:K153"/>
    <mergeCell ref="M153:O153"/>
    <mergeCell ref="E148:G148"/>
    <mergeCell ref="I148:K148"/>
    <mergeCell ref="M148:O148"/>
    <mergeCell ref="E149:G149"/>
    <mergeCell ref="I149:K149"/>
    <mergeCell ref="M149:O149"/>
    <mergeCell ref="E150:G150"/>
    <mergeCell ref="I150:K150"/>
    <mergeCell ref="M150:O150"/>
    <mergeCell ref="E145:G145"/>
    <mergeCell ref="I145:K145"/>
    <mergeCell ref="M145:O145"/>
    <mergeCell ref="E146:G146"/>
    <mergeCell ref="I146:K146"/>
    <mergeCell ref="M146:O146"/>
    <mergeCell ref="C147:D147"/>
    <mergeCell ref="E147:G147"/>
    <mergeCell ref="I147:K147"/>
    <mergeCell ref="M147:O147"/>
    <mergeCell ref="E142:G142"/>
    <mergeCell ref="I142:K142"/>
    <mergeCell ref="M142:O142"/>
    <mergeCell ref="C143:D143"/>
    <mergeCell ref="E143:G143"/>
    <mergeCell ref="I143:K143"/>
    <mergeCell ref="M143:O143"/>
    <mergeCell ref="E144:G144"/>
    <mergeCell ref="I144:K144"/>
    <mergeCell ref="M144:O144"/>
    <mergeCell ref="C138:D138"/>
    <mergeCell ref="C139:D139"/>
    <mergeCell ref="E139:G139"/>
    <mergeCell ref="I139:K139"/>
    <mergeCell ref="M139:O139"/>
    <mergeCell ref="E140:G140"/>
    <mergeCell ref="I140:K140"/>
    <mergeCell ref="M140:O140"/>
    <mergeCell ref="E141:G141"/>
    <mergeCell ref="I141:K141"/>
    <mergeCell ref="M141:O141"/>
    <mergeCell ref="C131:D131"/>
    <mergeCell ref="E131:G131"/>
    <mergeCell ref="I131:K131"/>
    <mergeCell ref="M131:O131"/>
    <mergeCell ref="C136:D136"/>
    <mergeCell ref="C137:D137"/>
    <mergeCell ref="F137:G137"/>
    <mergeCell ref="J137:K137"/>
    <mergeCell ref="N137:O137"/>
    <mergeCell ref="C128:D128"/>
    <mergeCell ref="E128:G128"/>
    <mergeCell ref="I128:K128"/>
    <mergeCell ref="M128:O128"/>
    <mergeCell ref="C129:D129"/>
    <mergeCell ref="E129:G129"/>
    <mergeCell ref="I129:K129"/>
    <mergeCell ref="M129:O129"/>
    <mergeCell ref="C130:D130"/>
    <mergeCell ref="E130:G130"/>
    <mergeCell ref="I130:K130"/>
    <mergeCell ref="M130:O130"/>
    <mergeCell ref="E75:F75"/>
    <mergeCell ref="G75:O75"/>
    <mergeCell ref="E76:F76"/>
    <mergeCell ref="G76:O76"/>
    <mergeCell ref="E77:F77"/>
    <mergeCell ref="G77:O77"/>
    <mergeCell ref="E126:H126"/>
    <mergeCell ref="I126:L126"/>
    <mergeCell ref="M126:P126"/>
    <mergeCell ref="C69:D69"/>
    <mergeCell ref="J70:L70"/>
    <mergeCell ref="C71:D71"/>
    <mergeCell ref="E72:F72"/>
    <mergeCell ref="G72:O72"/>
    <mergeCell ref="E73:F73"/>
    <mergeCell ref="G73:O73"/>
    <mergeCell ref="E74:F74"/>
    <mergeCell ref="G74:O74"/>
    <mergeCell ref="C53:D53"/>
    <mergeCell ref="C55:D55"/>
    <mergeCell ref="E58:F58"/>
    <mergeCell ref="G58:I58"/>
    <mergeCell ref="E61:F61"/>
    <mergeCell ref="G61:I61"/>
    <mergeCell ref="E64:F64"/>
    <mergeCell ref="G64:I64"/>
    <mergeCell ref="E67:F67"/>
    <mergeCell ref="G67:I67"/>
    <mergeCell ref="B46:C46"/>
    <mergeCell ref="E46:O46"/>
    <mergeCell ref="B47:C47"/>
    <mergeCell ref="E47:O47"/>
    <mergeCell ref="B48:C48"/>
    <mergeCell ref="E48:O48"/>
    <mergeCell ref="C51:D51"/>
    <mergeCell ref="G52:I52"/>
    <mergeCell ref="K52:M52"/>
    <mergeCell ref="E36:P36"/>
    <mergeCell ref="E37:P37"/>
    <mergeCell ref="E38:P38"/>
    <mergeCell ref="B39:P39"/>
    <mergeCell ref="C43:D43"/>
    <mergeCell ref="B44:C44"/>
    <mergeCell ref="E44:O44"/>
    <mergeCell ref="B45:C45"/>
    <mergeCell ref="E45:O45"/>
    <mergeCell ref="E31:F31"/>
    <mergeCell ref="G31:H31"/>
    <mergeCell ref="I31:J31"/>
    <mergeCell ref="K31:L31"/>
    <mergeCell ref="M31:N31"/>
    <mergeCell ref="C32:D32"/>
    <mergeCell ref="E33:P33"/>
    <mergeCell ref="E34:P34"/>
    <mergeCell ref="E35:P35"/>
    <mergeCell ref="E27:F27"/>
    <mergeCell ref="G27:H27"/>
    <mergeCell ref="I27:J27"/>
    <mergeCell ref="E28:F28"/>
    <mergeCell ref="G28:H28"/>
    <mergeCell ref="I28:J28"/>
    <mergeCell ref="E29:J29"/>
    <mergeCell ref="O29:P29"/>
    <mergeCell ref="E30:F30"/>
    <mergeCell ref="G30:H30"/>
    <mergeCell ref="I30:J30"/>
    <mergeCell ref="C22:D22"/>
    <mergeCell ref="C23:D23"/>
    <mergeCell ref="E23:P23"/>
    <mergeCell ref="E24:F24"/>
    <mergeCell ref="G24:H24"/>
    <mergeCell ref="I24:J24"/>
    <mergeCell ref="K24:P24"/>
    <mergeCell ref="E25:F25"/>
    <mergeCell ref="E26:F26"/>
    <mergeCell ref="G26:H26"/>
    <mergeCell ref="I26:J26"/>
    <mergeCell ref="E18:F18"/>
    <mergeCell ref="G18:P18"/>
    <mergeCell ref="E19:F19"/>
    <mergeCell ref="G19:P19"/>
    <mergeCell ref="E20:F20"/>
    <mergeCell ref="G20:P20"/>
    <mergeCell ref="C21:D21"/>
    <mergeCell ref="E21:J21"/>
    <mergeCell ref="K21:M21"/>
    <mergeCell ref="C13:D13"/>
    <mergeCell ref="E13:G13"/>
    <mergeCell ref="E14:F14"/>
    <mergeCell ref="G14:P14"/>
    <mergeCell ref="E15:F15"/>
    <mergeCell ref="G15:P15"/>
    <mergeCell ref="E16:F16"/>
    <mergeCell ref="G16:P16"/>
    <mergeCell ref="E17:F17"/>
    <mergeCell ref="G17:P17"/>
    <mergeCell ref="B4:P4"/>
    <mergeCell ref="C8:D8"/>
    <mergeCell ref="C9:D9"/>
    <mergeCell ref="E9:P9"/>
    <mergeCell ref="C10:D10"/>
    <mergeCell ref="E10:P10"/>
    <mergeCell ref="F11:G11"/>
    <mergeCell ref="I11:J11"/>
    <mergeCell ref="E12:P12"/>
  </mergeCells>
  <phoneticPr fontId="1"/>
  <printOptions horizontalCentered="1" verticalCentered="1"/>
  <pageMargins left="0.23622047244094488" right="0.23622047244094488" top="0.55118110236220474" bottom="0.55118110236220474" header="0.31496062992125984" footer="0.31496062992125984"/>
  <pageSetup paperSize="9" scale="83" orientation="portrait" r:id="rId1"/>
  <rowBreaks count="9" manualBreakCount="9">
    <brk id="40" max="16" man="1"/>
    <brk id="79" max="16" man="1"/>
    <brk id="122" max="16" man="1"/>
    <brk id="166" max="16" man="1"/>
    <brk id="192" max="16" man="1"/>
    <brk id="226" max="16" man="1"/>
    <brk id="261" max="16" man="1"/>
    <brk id="301" max="16" man="1"/>
    <brk id="333" max="1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6"/>
  <sheetViews>
    <sheetView view="pageBreakPreview" topLeftCell="A4" zoomScale="86" zoomScaleSheetLayoutView="86" workbookViewId="0">
      <selection activeCell="F13" sqref="F13"/>
    </sheetView>
  </sheetViews>
  <sheetFormatPr defaultRowHeight="13.5" x14ac:dyDescent="0.15"/>
  <cols>
    <col min="1" max="1" width="3.375" customWidth="1"/>
    <col min="2" max="2" width="3.25" customWidth="1"/>
    <col min="3" max="3" width="20" style="205" customWidth="1"/>
    <col min="4" max="6" width="14.375" customWidth="1"/>
    <col min="7" max="7" width="13.375" customWidth="1"/>
    <col min="8" max="8" width="2.375" customWidth="1"/>
    <col min="9" max="9" width="3.625" customWidth="1"/>
  </cols>
  <sheetData>
    <row r="1" spans="1:10" x14ac:dyDescent="0.15">
      <c r="A1" s="37"/>
      <c r="B1" s="37"/>
      <c r="C1" s="126"/>
      <c r="D1" s="37"/>
      <c r="E1" s="37"/>
      <c r="F1" s="37"/>
      <c r="G1" s="37"/>
      <c r="H1" s="37"/>
      <c r="I1" s="37"/>
      <c r="J1" s="37"/>
    </row>
    <row r="2" spans="1:10" x14ac:dyDescent="0.15">
      <c r="A2" s="37"/>
      <c r="B2" s="25" t="s">
        <v>353</v>
      </c>
      <c r="C2" s="126"/>
      <c r="D2" s="37"/>
      <c r="E2" s="37"/>
      <c r="F2" s="37"/>
      <c r="G2" s="37"/>
      <c r="H2" s="37"/>
      <c r="I2" s="37"/>
      <c r="J2" s="37"/>
    </row>
    <row r="3" spans="1:10" ht="9" customHeight="1" x14ac:dyDescent="0.15">
      <c r="A3" s="37"/>
      <c r="B3" s="25"/>
      <c r="C3" s="126"/>
      <c r="D3" s="37"/>
      <c r="E3" s="37"/>
      <c r="F3" s="37"/>
      <c r="G3" s="37"/>
      <c r="H3" s="37"/>
      <c r="I3" s="37"/>
      <c r="J3" s="37"/>
    </row>
    <row r="4" spans="1:10" ht="17.25" customHeight="1" x14ac:dyDescent="0.15">
      <c r="A4" s="37"/>
      <c r="B4" s="74"/>
      <c r="C4" s="126"/>
      <c r="D4" s="37"/>
      <c r="E4" s="37"/>
      <c r="F4" s="37"/>
      <c r="G4" s="37"/>
      <c r="H4" s="37"/>
      <c r="I4" s="37"/>
      <c r="J4" s="37"/>
    </row>
    <row r="5" spans="1:10" ht="25.5" customHeight="1" x14ac:dyDescent="0.15">
      <c r="A5" s="37"/>
      <c r="B5" s="37"/>
      <c r="C5" s="935" t="s">
        <v>25</v>
      </c>
      <c r="D5" s="935"/>
      <c r="E5" s="935"/>
      <c r="F5" s="935"/>
      <c r="G5" s="935"/>
      <c r="H5" s="37"/>
      <c r="I5" s="37"/>
      <c r="J5" s="37"/>
    </row>
    <row r="6" spans="1:10" ht="9" customHeight="1" x14ac:dyDescent="0.15">
      <c r="A6" s="37"/>
      <c r="B6" s="37"/>
      <c r="C6" s="126"/>
      <c r="D6" s="37"/>
      <c r="E6" s="37"/>
      <c r="F6" s="37"/>
      <c r="G6" s="37"/>
      <c r="H6" s="37"/>
      <c r="I6" s="37"/>
      <c r="J6" s="37"/>
    </row>
    <row r="7" spans="1:10" ht="23.25" customHeight="1" x14ac:dyDescent="0.15">
      <c r="A7" s="37"/>
      <c r="B7" s="37"/>
      <c r="C7" s="206" t="s">
        <v>4</v>
      </c>
      <c r="D7" s="37"/>
      <c r="E7" s="37"/>
      <c r="F7" s="37"/>
      <c r="G7" s="37"/>
      <c r="H7" s="37"/>
      <c r="I7" s="37"/>
      <c r="J7" s="37"/>
    </row>
    <row r="8" spans="1:10" ht="22.5" customHeight="1" x14ac:dyDescent="0.15">
      <c r="A8" s="37"/>
      <c r="B8" s="37"/>
      <c r="C8" s="11"/>
      <c r="D8" s="9"/>
      <c r="E8" s="12"/>
      <c r="F8" s="9"/>
      <c r="G8" s="12" t="s">
        <v>240</v>
      </c>
      <c r="H8" s="37"/>
      <c r="I8" s="37"/>
      <c r="J8" s="37"/>
    </row>
    <row r="9" spans="1:10" ht="46.5" customHeight="1" x14ac:dyDescent="0.15">
      <c r="A9" s="37"/>
      <c r="B9" s="37"/>
      <c r="C9" s="207" t="s">
        <v>0</v>
      </c>
      <c r="D9" s="41" t="s">
        <v>2</v>
      </c>
      <c r="E9" s="572" t="s">
        <v>36</v>
      </c>
      <c r="F9" s="658"/>
      <c r="G9" s="573"/>
      <c r="H9" s="37"/>
      <c r="I9" s="37"/>
      <c r="J9" s="37"/>
    </row>
    <row r="10" spans="1:10" ht="46.5" customHeight="1" x14ac:dyDescent="0.15">
      <c r="A10" s="37"/>
      <c r="B10" s="37"/>
      <c r="C10" s="207" t="s">
        <v>28</v>
      </c>
      <c r="D10" s="211">
        <f>+'５ 事業計画書・実績報告（共通様式）１－３－②、２３－２－②'!M256</f>
        <v>0</v>
      </c>
      <c r="E10" s="216" t="s">
        <v>53</v>
      </c>
      <c r="F10" s="217"/>
      <c r="G10" s="125"/>
      <c r="H10" s="37"/>
      <c r="I10" s="37"/>
      <c r="J10" s="37"/>
    </row>
    <row r="11" spans="1:10" ht="46.5" customHeight="1" x14ac:dyDescent="0.15">
      <c r="A11" s="37"/>
      <c r="B11" s="37"/>
      <c r="C11" s="207" t="s">
        <v>31</v>
      </c>
      <c r="D11" s="211">
        <f>+'５ 事業計画書・実績報告（共通様式）１－３－②、２３－２－②'!I256</f>
        <v>0</v>
      </c>
      <c r="E11" s="216"/>
      <c r="F11" s="217"/>
      <c r="G11" s="125"/>
      <c r="H11" s="37"/>
      <c r="I11" s="37"/>
      <c r="J11" s="37"/>
    </row>
    <row r="12" spans="1:10" ht="46.5" customHeight="1" x14ac:dyDescent="0.15">
      <c r="A12" s="37"/>
      <c r="B12" s="37"/>
      <c r="C12" s="207" t="s">
        <v>33</v>
      </c>
      <c r="D12" s="211">
        <f>+'５ 事業計画書・実績報告（共通様式）１－３－②、２３－２－②'!K256</f>
        <v>0</v>
      </c>
      <c r="E12" s="216" t="s">
        <v>53</v>
      </c>
      <c r="F12" s="217"/>
      <c r="G12" s="125"/>
      <c r="H12" s="37"/>
      <c r="I12" s="37"/>
      <c r="J12" s="37" t="s">
        <v>50</v>
      </c>
    </row>
    <row r="13" spans="1:10" ht="46.5" customHeight="1" x14ac:dyDescent="0.15">
      <c r="A13" s="37"/>
      <c r="B13" s="37"/>
      <c r="C13" s="207" t="s">
        <v>14</v>
      </c>
      <c r="D13" s="211"/>
      <c r="E13" s="216"/>
      <c r="F13" s="217"/>
      <c r="G13" s="125"/>
      <c r="H13" s="37"/>
      <c r="I13" s="37"/>
      <c r="J13" s="37"/>
    </row>
    <row r="14" spans="1:10" ht="46.5" customHeight="1" x14ac:dyDescent="0.15">
      <c r="A14" s="37"/>
      <c r="B14" s="37"/>
      <c r="C14" s="207" t="s">
        <v>6</v>
      </c>
      <c r="D14" s="211"/>
      <c r="E14" s="216"/>
      <c r="F14" s="217"/>
      <c r="G14" s="125"/>
      <c r="H14" s="37"/>
      <c r="I14" s="37"/>
      <c r="J14" s="37"/>
    </row>
    <row r="15" spans="1:10" ht="46.5" customHeight="1" x14ac:dyDescent="0.15">
      <c r="A15" s="37"/>
      <c r="B15" s="37"/>
      <c r="C15" s="207" t="s">
        <v>24</v>
      </c>
      <c r="D15" s="211">
        <f>SUM(D10:D14)</f>
        <v>0</v>
      </c>
      <c r="E15" s="216"/>
      <c r="F15" s="217"/>
      <c r="G15" s="125"/>
      <c r="H15" s="37"/>
      <c r="I15" s="37"/>
      <c r="J15" s="37"/>
    </row>
    <row r="16" spans="1:10" x14ac:dyDescent="0.15">
      <c r="A16" s="37"/>
      <c r="B16" s="37"/>
      <c r="C16" s="126"/>
      <c r="D16" s="37"/>
      <c r="E16" s="37"/>
      <c r="F16" s="37"/>
      <c r="G16" s="37"/>
      <c r="H16" s="37"/>
      <c r="I16" s="37"/>
      <c r="J16" s="37"/>
    </row>
    <row r="17" spans="1:10" ht="33" customHeight="1" x14ac:dyDescent="0.15">
      <c r="A17" s="37"/>
      <c r="B17" s="37"/>
      <c r="C17" s="206" t="s">
        <v>1</v>
      </c>
      <c r="D17" s="37"/>
      <c r="E17" s="37"/>
      <c r="F17" s="37"/>
      <c r="G17" s="37"/>
      <c r="H17" s="37"/>
      <c r="I17" s="37"/>
      <c r="J17" s="37"/>
    </row>
    <row r="18" spans="1:10" ht="18" customHeight="1" x14ac:dyDescent="0.15">
      <c r="A18" s="37"/>
      <c r="B18" s="37"/>
      <c r="C18" s="11"/>
      <c r="D18" s="9"/>
      <c r="E18" s="9"/>
      <c r="F18" s="9"/>
      <c r="G18" s="12" t="s">
        <v>240</v>
      </c>
      <c r="H18" s="37"/>
      <c r="I18" s="37"/>
      <c r="J18" s="37"/>
    </row>
    <row r="19" spans="1:10" ht="36" customHeight="1" x14ac:dyDescent="0.15">
      <c r="A19" s="37"/>
      <c r="B19" s="37"/>
      <c r="C19" s="208" t="s">
        <v>0</v>
      </c>
      <c r="D19" s="212" t="s">
        <v>44</v>
      </c>
      <c r="E19" s="212" t="s">
        <v>40</v>
      </c>
      <c r="F19" s="208" t="s">
        <v>31</v>
      </c>
      <c r="G19" s="208" t="s">
        <v>9</v>
      </c>
      <c r="H19" s="37"/>
      <c r="I19" s="37"/>
      <c r="J19" s="37"/>
    </row>
    <row r="20" spans="1:10" ht="36" customHeight="1" x14ac:dyDescent="0.15">
      <c r="A20" s="37"/>
      <c r="B20" s="37"/>
      <c r="C20" s="209"/>
      <c r="D20" s="213" t="s">
        <v>45</v>
      </c>
      <c r="E20" s="213" t="s">
        <v>46</v>
      </c>
      <c r="F20" s="209" t="s">
        <v>47</v>
      </c>
      <c r="G20" s="209"/>
      <c r="H20" s="37"/>
      <c r="I20" s="37"/>
      <c r="J20" s="37"/>
    </row>
    <row r="21" spans="1:10" ht="82.5" customHeight="1" x14ac:dyDescent="0.15">
      <c r="A21" s="37"/>
      <c r="B21" s="37"/>
      <c r="C21" s="210" t="s">
        <v>288</v>
      </c>
      <c r="D21" s="214">
        <f>+'５ 事業計画書・実績報告（共通様式）１－３－②、２３－２－②'!E256</f>
        <v>0</v>
      </c>
      <c r="E21" s="214">
        <f>+'５ 事業計画書・実績報告（共通様式）１－３－②、２３－２－②'!G256</f>
        <v>0</v>
      </c>
      <c r="F21" s="214">
        <f>+'５ 事業計画書・実績報告（共通様式）１－３－②、２３－２－②'!I256</f>
        <v>0</v>
      </c>
      <c r="G21" s="112"/>
      <c r="H21" s="37"/>
      <c r="I21" s="37"/>
      <c r="J21" s="37"/>
    </row>
    <row r="22" spans="1:10" ht="45.75" customHeight="1" x14ac:dyDescent="0.15">
      <c r="A22" s="37"/>
      <c r="B22" s="37"/>
      <c r="C22" s="41" t="s">
        <v>24</v>
      </c>
      <c r="D22" s="215">
        <f>SUM(D21:D21)</f>
        <v>0</v>
      </c>
      <c r="E22" s="215">
        <f>SUM(E21:E21)</f>
        <v>0</v>
      </c>
      <c r="F22" s="215">
        <f>SUM(F21:F21)</f>
        <v>0</v>
      </c>
      <c r="G22" s="46"/>
      <c r="H22" s="37"/>
      <c r="I22" s="37"/>
      <c r="J22" s="37"/>
    </row>
    <row r="23" spans="1:10" x14ac:dyDescent="0.15">
      <c r="A23" s="37"/>
      <c r="B23" s="37"/>
      <c r="C23" s="126"/>
      <c r="D23" s="37"/>
      <c r="E23" s="37"/>
      <c r="F23" s="37"/>
      <c r="G23" s="37"/>
      <c r="H23" s="37"/>
      <c r="I23" s="37"/>
      <c r="J23" s="37"/>
    </row>
    <row r="24" spans="1:10" x14ac:dyDescent="0.15">
      <c r="A24" s="37"/>
      <c r="B24" s="37"/>
      <c r="C24" s="126"/>
      <c r="D24" s="37"/>
      <c r="E24" s="37"/>
      <c r="F24" s="37"/>
      <c r="G24" s="37"/>
      <c r="H24" s="37"/>
      <c r="I24" s="37"/>
      <c r="J24" s="37"/>
    </row>
    <row r="25" spans="1:10" ht="19.5" customHeight="1" x14ac:dyDescent="0.15">
      <c r="A25" s="37"/>
      <c r="B25" s="37"/>
      <c r="C25" s="25"/>
      <c r="D25" s="37"/>
      <c r="E25" s="11"/>
      <c r="F25" s="11"/>
      <c r="G25" s="37"/>
      <c r="H25" s="37"/>
      <c r="I25" s="37"/>
      <c r="J25" s="37"/>
    </row>
    <row r="26" spans="1:10" x14ac:dyDescent="0.15">
      <c r="A26" s="37"/>
      <c r="B26" s="37"/>
      <c r="C26" s="126"/>
      <c r="D26" s="37"/>
      <c r="E26" s="37"/>
      <c r="F26" s="37"/>
      <c r="G26" s="37"/>
      <c r="H26" s="37"/>
      <c r="I26" s="37"/>
      <c r="J26" s="37"/>
    </row>
    <row r="27" spans="1:10" x14ac:dyDescent="0.15">
      <c r="A27" s="37"/>
      <c r="B27" s="37"/>
      <c r="C27" s="126"/>
      <c r="D27" s="37"/>
      <c r="E27" s="37"/>
      <c r="F27" s="37"/>
      <c r="G27" s="37"/>
      <c r="H27" s="37"/>
      <c r="I27" s="37"/>
      <c r="J27" s="37"/>
    </row>
    <row r="28" spans="1:10" x14ac:dyDescent="0.15">
      <c r="A28" s="37"/>
      <c r="B28" s="37"/>
      <c r="C28" s="126"/>
      <c r="D28" s="37"/>
      <c r="E28" s="37"/>
      <c r="F28" s="37"/>
      <c r="G28" s="37"/>
      <c r="H28" s="37"/>
      <c r="I28" s="37"/>
      <c r="J28" s="37"/>
    </row>
    <row r="29" spans="1:10" x14ac:dyDescent="0.15">
      <c r="A29" s="37"/>
      <c r="B29" s="37"/>
      <c r="C29" s="126"/>
      <c r="D29" s="37"/>
      <c r="E29" s="37"/>
      <c r="F29" s="37"/>
      <c r="G29" s="37"/>
      <c r="H29" s="37"/>
      <c r="I29" s="37"/>
      <c r="J29" s="37"/>
    </row>
    <row r="30" spans="1:10" x14ac:dyDescent="0.15">
      <c r="A30" s="37"/>
      <c r="B30" s="37"/>
      <c r="C30" s="126"/>
      <c r="D30" s="37"/>
      <c r="E30" s="37"/>
      <c r="F30" s="37"/>
      <c r="G30" s="37"/>
      <c r="H30" s="37"/>
      <c r="I30" s="37"/>
      <c r="J30" s="37"/>
    </row>
    <row r="31" spans="1:10" x14ac:dyDescent="0.15">
      <c r="A31" s="37"/>
      <c r="B31" s="37"/>
      <c r="C31" s="126"/>
      <c r="D31" s="37"/>
      <c r="E31" s="37"/>
      <c r="F31" s="37"/>
      <c r="G31" s="37"/>
      <c r="H31" s="37"/>
      <c r="I31" s="37"/>
      <c r="J31" s="37"/>
    </row>
    <row r="32" spans="1:10" x14ac:dyDescent="0.15">
      <c r="A32" s="37"/>
      <c r="B32" s="37"/>
      <c r="C32" s="126"/>
      <c r="D32" s="37"/>
      <c r="E32" s="37"/>
      <c r="F32" s="37"/>
      <c r="G32" s="37"/>
      <c r="H32" s="37"/>
      <c r="I32" s="37"/>
      <c r="J32" s="37"/>
    </row>
    <row r="33" spans="1:10" x14ac:dyDescent="0.15">
      <c r="A33" s="37"/>
      <c r="B33" s="37"/>
      <c r="C33" s="126"/>
      <c r="D33" s="37"/>
      <c r="E33" s="37"/>
      <c r="F33" s="37"/>
      <c r="G33" s="37"/>
      <c r="H33" s="37"/>
      <c r="I33" s="37"/>
      <c r="J33" s="37"/>
    </row>
    <row r="34" spans="1:10" x14ac:dyDescent="0.15">
      <c r="A34" s="37"/>
      <c r="B34" s="37"/>
      <c r="C34" s="126"/>
      <c r="D34" s="37"/>
      <c r="E34" s="37"/>
      <c r="F34" s="37"/>
      <c r="G34" s="37"/>
      <c r="H34" s="37"/>
      <c r="I34" s="37"/>
      <c r="J34" s="37"/>
    </row>
    <row r="35" spans="1:10" x14ac:dyDescent="0.15">
      <c r="A35" s="37"/>
      <c r="B35" s="37"/>
      <c r="C35" s="126"/>
      <c r="D35" s="37"/>
      <c r="E35" s="37"/>
      <c r="F35" s="37"/>
      <c r="G35" s="37"/>
      <c r="H35" s="37"/>
      <c r="I35" s="37"/>
      <c r="J35" s="37"/>
    </row>
    <row r="36" spans="1:10" x14ac:dyDescent="0.15">
      <c r="A36" s="37"/>
      <c r="B36" s="37"/>
      <c r="C36" s="126"/>
      <c r="D36" s="37"/>
      <c r="E36" s="37"/>
      <c r="F36" s="37"/>
      <c r="G36" s="37"/>
      <c r="H36" s="37"/>
      <c r="I36" s="37"/>
      <c r="J36" s="37"/>
    </row>
    <row r="37" spans="1:10" x14ac:dyDescent="0.15">
      <c r="A37" s="37"/>
      <c r="B37" s="37"/>
      <c r="C37" s="126"/>
      <c r="D37" s="37"/>
      <c r="E37" s="37"/>
      <c r="F37" s="37"/>
      <c r="G37" s="37"/>
      <c r="H37" s="37"/>
      <c r="I37" s="37"/>
      <c r="J37" s="37"/>
    </row>
    <row r="38" spans="1:10" x14ac:dyDescent="0.15">
      <c r="A38" s="37"/>
      <c r="B38" s="37"/>
      <c r="C38" s="126"/>
      <c r="D38" s="37"/>
      <c r="E38" s="37"/>
      <c r="F38" s="37"/>
      <c r="G38" s="37"/>
      <c r="H38" s="37"/>
      <c r="I38" s="37"/>
      <c r="J38" s="37"/>
    </row>
    <row r="39" spans="1:10" x14ac:dyDescent="0.15">
      <c r="A39" s="37"/>
      <c r="B39" s="37"/>
      <c r="C39" s="126"/>
      <c r="D39" s="37"/>
      <c r="E39" s="37"/>
      <c r="F39" s="37"/>
      <c r="G39" s="37"/>
      <c r="H39" s="37"/>
      <c r="I39" s="37"/>
      <c r="J39" s="37"/>
    </row>
    <row r="40" spans="1:10" x14ac:dyDescent="0.15">
      <c r="A40" s="37"/>
      <c r="B40" s="37"/>
      <c r="C40" s="126"/>
      <c r="D40" s="37"/>
      <c r="E40" s="37"/>
      <c r="F40" s="37"/>
      <c r="G40" s="37"/>
      <c r="H40" s="37"/>
      <c r="I40" s="37"/>
      <c r="J40" s="37"/>
    </row>
    <row r="41" spans="1:10" x14ac:dyDescent="0.15">
      <c r="A41" s="37"/>
      <c r="B41" s="37"/>
      <c r="C41" s="126"/>
      <c r="D41" s="37"/>
      <c r="E41" s="37"/>
      <c r="F41" s="37"/>
      <c r="G41" s="37"/>
      <c r="H41" s="37"/>
      <c r="I41" s="37"/>
      <c r="J41" s="37"/>
    </row>
    <row r="42" spans="1:10" x14ac:dyDescent="0.15">
      <c r="A42" s="37"/>
      <c r="B42" s="37"/>
      <c r="C42" s="126"/>
      <c r="D42" s="37"/>
      <c r="E42" s="37"/>
      <c r="F42" s="37"/>
      <c r="G42" s="37"/>
      <c r="H42" s="37"/>
      <c r="I42" s="37"/>
      <c r="J42" s="37"/>
    </row>
    <row r="43" spans="1:10" x14ac:dyDescent="0.15">
      <c r="A43" s="37"/>
      <c r="B43" s="37"/>
      <c r="C43" s="126"/>
      <c r="D43" s="37"/>
      <c r="E43" s="37"/>
      <c r="F43" s="37"/>
      <c r="G43" s="37"/>
      <c r="H43" s="37"/>
      <c r="I43" s="37"/>
      <c r="J43" s="37"/>
    </row>
    <row r="44" spans="1:10" x14ac:dyDescent="0.15">
      <c r="A44" s="37"/>
      <c r="B44" s="37"/>
      <c r="C44" s="126"/>
      <c r="D44" s="37"/>
      <c r="E44" s="37"/>
      <c r="F44" s="37"/>
      <c r="G44" s="37"/>
      <c r="H44" s="37"/>
      <c r="I44" s="37"/>
      <c r="J44" s="37"/>
    </row>
    <row r="45" spans="1:10" x14ac:dyDescent="0.15">
      <c r="A45" s="37"/>
      <c r="B45" s="37"/>
      <c r="C45" s="126"/>
      <c r="D45" s="37"/>
      <c r="E45" s="37"/>
      <c r="F45" s="37"/>
      <c r="G45" s="37"/>
      <c r="H45" s="37"/>
      <c r="I45" s="37"/>
      <c r="J45" s="37"/>
    </row>
    <row r="46" spans="1:10" x14ac:dyDescent="0.15">
      <c r="A46" s="37"/>
      <c r="B46" s="37"/>
      <c r="C46" s="126"/>
      <c r="D46" s="37"/>
      <c r="E46" s="37"/>
      <c r="F46" s="37"/>
      <c r="G46" s="37"/>
      <c r="H46" s="37"/>
      <c r="I46" s="37"/>
      <c r="J46" s="37"/>
    </row>
    <row r="47" spans="1:10" x14ac:dyDescent="0.15">
      <c r="A47" s="37"/>
      <c r="B47" s="37"/>
      <c r="C47" s="126"/>
      <c r="D47" s="37"/>
      <c r="E47" s="37"/>
      <c r="F47" s="37"/>
      <c r="G47" s="37"/>
      <c r="H47" s="37"/>
      <c r="I47" s="37"/>
      <c r="J47" s="37"/>
    </row>
    <row r="48" spans="1:10" x14ac:dyDescent="0.15">
      <c r="A48" s="37"/>
      <c r="B48" s="37"/>
      <c r="C48" s="126"/>
      <c r="D48" s="37"/>
      <c r="E48" s="37"/>
      <c r="F48" s="37"/>
      <c r="G48" s="37"/>
      <c r="H48" s="37"/>
      <c r="I48" s="37"/>
      <c r="J48" s="37"/>
    </row>
    <row r="49" spans="1:10" x14ac:dyDescent="0.15">
      <c r="A49" s="37"/>
      <c r="B49" s="37"/>
      <c r="C49" s="126"/>
      <c r="D49" s="37"/>
      <c r="E49" s="37"/>
      <c r="F49" s="37"/>
      <c r="G49" s="37"/>
      <c r="H49" s="37"/>
      <c r="I49" s="37"/>
      <c r="J49" s="37"/>
    </row>
    <row r="50" spans="1:10" x14ac:dyDescent="0.15">
      <c r="A50" s="37"/>
      <c r="B50" s="37"/>
      <c r="C50" s="126"/>
      <c r="D50" s="37"/>
      <c r="E50" s="37"/>
      <c r="F50" s="37"/>
      <c r="G50" s="37"/>
      <c r="H50" s="37"/>
      <c r="I50" s="37"/>
      <c r="J50" s="37"/>
    </row>
    <row r="51" spans="1:10" x14ac:dyDescent="0.15">
      <c r="A51" s="37"/>
      <c r="B51" s="37"/>
      <c r="C51" s="126"/>
      <c r="D51" s="37"/>
      <c r="E51" s="37"/>
      <c r="F51" s="37"/>
      <c r="G51" s="37"/>
      <c r="H51" s="37"/>
      <c r="I51" s="37"/>
      <c r="J51" s="37"/>
    </row>
    <row r="52" spans="1:10" x14ac:dyDescent="0.15">
      <c r="A52" s="37"/>
      <c r="B52" s="37"/>
      <c r="C52" s="126"/>
      <c r="D52" s="37"/>
      <c r="E52" s="37"/>
      <c r="F52" s="37"/>
      <c r="G52" s="37"/>
      <c r="H52" s="37"/>
      <c r="I52" s="37"/>
      <c r="J52" s="37"/>
    </row>
    <row r="53" spans="1:10" x14ac:dyDescent="0.15">
      <c r="A53" s="37"/>
      <c r="B53" s="37"/>
      <c r="C53" s="126"/>
      <c r="D53" s="37"/>
      <c r="E53" s="37"/>
      <c r="F53" s="37"/>
      <c r="G53" s="37"/>
      <c r="H53" s="37"/>
      <c r="I53" s="37"/>
      <c r="J53" s="37"/>
    </row>
    <row r="54" spans="1:10" x14ac:dyDescent="0.15">
      <c r="A54" s="37"/>
      <c r="B54" s="37"/>
      <c r="C54" s="126"/>
      <c r="D54" s="37"/>
      <c r="E54" s="37"/>
      <c r="F54" s="37"/>
      <c r="G54" s="37"/>
      <c r="H54" s="37"/>
      <c r="I54" s="37"/>
      <c r="J54" s="37"/>
    </row>
    <row r="55" spans="1:10" x14ac:dyDescent="0.15">
      <c r="A55" s="37"/>
      <c r="B55" s="37"/>
      <c r="C55" s="126"/>
      <c r="D55" s="37"/>
      <c r="E55" s="37"/>
      <c r="F55" s="37"/>
      <c r="G55" s="37"/>
      <c r="H55" s="37"/>
      <c r="I55" s="37"/>
      <c r="J55" s="37"/>
    </row>
    <row r="56" spans="1:10" x14ac:dyDescent="0.15">
      <c r="A56" s="37"/>
      <c r="B56" s="37"/>
      <c r="C56" s="126"/>
      <c r="D56" s="37"/>
      <c r="E56" s="37"/>
      <c r="F56" s="37"/>
      <c r="G56" s="37"/>
      <c r="H56" s="37"/>
      <c r="I56" s="37"/>
      <c r="J56" s="37"/>
    </row>
    <row r="57" spans="1:10" x14ac:dyDescent="0.15">
      <c r="A57" s="37"/>
      <c r="B57" s="37"/>
      <c r="C57" s="126"/>
      <c r="D57" s="37"/>
      <c r="E57" s="37"/>
      <c r="F57" s="37"/>
      <c r="G57" s="37"/>
      <c r="H57" s="37"/>
      <c r="I57" s="37"/>
      <c r="J57" s="37"/>
    </row>
    <row r="58" spans="1:10" x14ac:dyDescent="0.15">
      <c r="A58" s="37"/>
      <c r="B58" s="37"/>
      <c r="C58" s="126"/>
      <c r="D58" s="37"/>
      <c r="E58" s="37"/>
      <c r="F58" s="37"/>
      <c r="G58" s="37"/>
      <c r="H58" s="37"/>
      <c r="I58" s="37"/>
      <c r="J58" s="37"/>
    </row>
    <row r="59" spans="1:10" x14ac:dyDescent="0.15">
      <c r="A59" s="37"/>
      <c r="B59" s="37"/>
      <c r="C59" s="126"/>
      <c r="D59" s="37"/>
      <c r="E59" s="37"/>
      <c r="F59" s="37"/>
      <c r="G59" s="37"/>
      <c r="H59" s="37"/>
      <c r="I59" s="37"/>
      <c r="J59" s="37"/>
    </row>
    <row r="60" spans="1:10" x14ac:dyDescent="0.15">
      <c r="A60" s="37"/>
      <c r="B60" s="37"/>
      <c r="C60" s="126"/>
      <c r="D60" s="37"/>
      <c r="E60" s="37"/>
      <c r="F60" s="37"/>
      <c r="G60" s="37"/>
      <c r="H60" s="37"/>
      <c r="I60" s="37"/>
      <c r="J60" s="37"/>
    </row>
    <row r="61" spans="1:10" x14ac:dyDescent="0.15">
      <c r="A61" s="37"/>
      <c r="B61" s="37"/>
      <c r="C61" s="126"/>
      <c r="D61" s="37"/>
      <c r="E61" s="37"/>
      <c r="F61" s="37"/>
      <c r="G61" s="37"/>
      <c r="H61" s="37"/>
      <c r="I61" s="37"/>
      <c r="J61" s="37"/>
    </row>
    <row r="62" spans="1:10" x14ac:dyDescent="0.15">
      <c r="A62" s="37"/>
      <c r="B62" s="37"/>
      <c r="C62" s="126"/>
      <c r="D62" s="37"/>
      <c r="E62" s="37"/>
      <c r="F62" s="37"/>
      <c r="G62" s="37"/>
      <c r="H62" s="37"/>
      <c r="I62" s="37"/>
      <c r="J62" s="37"/>
    </row>
    <row r="63" spans="1:10" x14ac:dyDescent="0.15">
      <c r="A63" s="37"/>
      <c r="B63" s="37"/>
      <c r="C63" s="126"/>
      <c r="D63" s="37"/>
      <c r="E63" s="37"/>
      <c r="F63" s="37"/>
      <c r="G63" s="37"/>
      <c r="H63" s="37"/>
      <c r="I63" s="37"/>
      <c r="J63" s="37"/>
    </row>
    <row r="64" spans="1:10" x14ac:dyDescent="0.15">
      <c r="A64" s="37"/>
      <c r="B64" s="37"/>
      <c r="C64" s="126"/>
      <c r="D64" s="37"/>
      <c r="E64" s="37"/>
      <c r="F64" s="37"/>
      <c r="G64" s="37"/>
      <c r="H64" s="37"/>
      <c r="I64" s="37"/>
      <c r="J64" s="37"/>
    </row>
    <row r="65" spans="1:10" x14ac:dyDescent="0.15">
      <c r="A65" s="37"/>
      <c r="B65" s="37"/>
      <c r="C65" s="126"/>
      <c r="D65" s="37"/>
      <c r="E65" s="37"/>
      <c r="F65" s="37"/>
      <c r="G65" s="37"/>
      <c r="H65" s="37"/>
      <c r="I65" s="37"/>
      <c r="J65" s="37"/>
    </row>
    <row r="66" spans="1:10" x14ac:dyDescent="0.15">
      <c r="A66" s="37"/>
      <c r="B66" s="37"/>
      <c r="C66" s="126"/>
      <c r="D66" s="37"/>
      <c r="E66" s="37"/>
      <c r="F66" s="37"/>
      <c r="G66" s="37"/>
      <c r="H66" s="37"/>
      <c r="I66" s="37"/>
      <c r="J66" s="37"/>
    </row>
    <row r="67" spans="1:10" x14ac:dyDescent="0.15">
      <c r="A67" s="37"/>
      <c r="B67" s="37"/>
      <c r="C67" s="126"/>
      <c r="D67" s="37"/>
      <c r="E67" s="37"/>
      <c r="F67" s="37"/>
      <c r="G67" s="37"/>
      <c r="H67" s="37"/>
      <c r="I67" s="37"/>
      <c r="J67" s="37"/>
    </row>
    <row r="68" spans="1:10" x14ac:dyDescent="0.15">
      <c r="A68" s="37"/>
      <c r="B68" s="37"/>
      <c r="C68" s="126"/>
      <c r="D68" s="37"/>
      <c r="E68" s="37"/>
      <c r="F68" s="37"/>
      <c r="G68" s="37"/>
      <c r="H68" s="37"/>
      <c r="I68" s="37"/>
      <c r="J68" s="37"/>
    </row>
    <row r="69" spans="1:10" x14ac:dyDescent="0.15">
      <c r="A69" s="37"/>
      <c r="B69" s="37"/>
      <c r="C69" s="126"/>
      <c r="D69" s="37"/>
      <c r="E69" s="37"/>
      <c r="F69" s="37"/>
      <c r="G69" s="37"/>
      <c r="H69" s="37"/>
      <c r="I69" s="37"/>
      <c r="J69" s="37"/>
    </row>
    <row r="70" spans="1:10" x14ac:dyDescent="0.15">
      <c r="A70" s="37"/>
      <c r="B70" s="37"/>
      <c r="C70" s="126"/>
      <c r="D70" s="37"/>
      <c r="E70" s="37"/>
      <c r="F70" s="37"/>
      <c r="G70" s="37"/>
      <c r="H70" s="37"/>
      <c r="I70" s="37"/>
      <c r="J70" s="37"/>
    </row>
    <row r="71" spans="1:10" x14ac:dyDescent="0.15">
      <c r="A71" s="37"/>
      <c r="B71" s="37"/>
      <c r="C71" s="126"/>
      <c r="D71" s="37"/>
      <c r="E71" s="37"/>
      <c r="F71" s="37"/>
      <c r="G71" s="37"/>
      <c r="H71" s="37"/>
      <c r="I71" s="37"/>
      <c r="J71" s="37"/>
    </row>
    <row r="72" spans="1:10" x14ac:dyDescent="0.15">
      <c r="A72" s="37"/>
      <c r="B72" s="37"/>
      <c r="C72" s="126"/>
      <c r="D72" s="37"/>
      <c r="E72" s="37"/>
      <c r="F72" s="37"/>
      <c r="G72" s="37"/>
      <c r="H72" s="37"/>
      <c r="I72" s="37"/>
      <c r="J72" s="37"/>
    </row>
    <row r="73" spans="1:10" x14ac:dyDescent="0.15">
      <c r="A73" s="37"/>
      <c r="B73" s="37"/>
      <c r="C73" s="126"/>
      <c r="D73" s="37"/>
      <c r="E73" s="37"/>
      <c r="F73" s="37"/>
      <c r="G73" s="37"/>
      <c r="H73" s="37"/>
      <c r="I73" s="37"/>
      <c r="J73" s="37"/>
    </row>
    <row r="74" spans="1:10" x14ac:dyDescent="0.15">
      <c r="A74" s="37"/>
      <c r="B74" s="37"/>
      <c r="C74" s="126"/>
      <c r="D74" s="37"/>
      <c r="E74" s="37"/>
      <c r="F74" s="37"/>
      <c r="G74" s="37"/>
      <c r="H74" s="37"/>
      <c r="I74" s="37"/>
      <c r="J74" s="37"/>
    </row>
    <row r="75" spans="1:10" x14ac:dyDescent="0.15">
      <c r="A75" s="37"/>
      <c r="B75" s="37"/>
      <c r="C75" s="126"/>
      <c r="D75" s="37"/>
      <c r="E75" s="37"/>
      <c r="F75" s="37"/>
      <c r="G75" s="37"/>
      <c r="H75" s="37"/>
      <c r="I75" s="37"/>
      <c r="J75" s="37"/>
    </row>
    <row r="76" spans="1:10" x14ac:dyDescent="0.15">
      <c r="A76" s="37"/>
      <c r="B76" s="37"/>
      <c r="C76" s="126"/>
      <c r="D76" s="37"/>
      <c r="E76" s="37"/>
      <c r="F76" s="37"/>
      <c r="G76" s="37"/>
      <c r="H76" s="37"/>
      <c r="I76" s="37"/>
      <c r="J76" s="37"/>
    </row>
    <row r="77" spans="1:10" x14ac:dyDescent="0.15">
      <c r="A77" s="37"/>
      <c r="B77" s="37"/>
      <c r="C77" s="126"/>
      <c r="D77" s="37"/>
      <c r="E77" s="37"/>
      <c r="F77" s="37"/>
      <c r="G77" s="37"/>
      <c r="H77" s="37"/>
      <c r="I77" s="37"/>
      <c r="J77" s="37"/>
    </row>
    <row r="78" spans="1:10" x14ac:dyDescent="0.15">
      <c r="A78" s="37"/>
      <c r="B78" s="37"/>
      <c r="C78" s="126"/>
      <c r="D78" s="37"/>
      <c r="E78" s="37"/>
      <c r="F78" s="37"/>
      <c r="G78" s="37"/>
      <c r="H78" s="37"/>
      <c r="I78" s="37"/>
      <c r="J78" s="37"/>
    </row>
    <row r="79" spans="1:10" x14ac:dyDescent="0.15">
      <c r="A79" s="37"/>
      <c r="B79" s="37"/>
      <c r="C79" s="126"/>
      <c r="D79" s="37"/>
      <c r="E79" s="37"/>
      <c r="F79" s="37"/>
      <c r="G79" s="37"/>
      <c r="H79" s="37"/>
      <c r="I79" s="37"/>
      <c r="J79" s="37"/>
    </row>
    <row r="80" spans="1:10" x14ac:dyDescent="0.15">
      <c r="A80" s="37"/>
      <c r="B80" s="37"/>
      <c r="C80" s="126"/>
      <c r="D80" s="37"/>
      <c r="E80" s="37"/>
      <c r="F80" s="37"/>
      <c r="G80" s="37"/>
      <c r="H80" s="37"/>
      <c r="I80" s="37"/>
      <c r="J80" s="37"/>
    </row>
    <row r="81" spans="1:10" x14ac:dyDescent="0.15">
      <c r="A81" s="37"/>
      <c r="B81" s="37"/>
      <c r="C81" s="126"/>
      <c r="D81" s="37"/>
      <c r="E81" s="37"/>
      <c r="F81" s="37"/>
      <c r="G81" s="37"/>
      <c r="H81" s="37"/>
      <c r="I81" s="37"/>
      <c r="J81" s="37"/>
    </row>
    <row r="82" spans="1:10" x14ac:dyDescent="0.15">
      <c r="A82" s="37"/>
      <c r="B82" s="37"/>
      <c r="C82" s="126"/>
      <c r="D82" s="37"/>
      <c r="E82" s="37"/>
      <c r="F82" s="37"/>
      <c r="G82" s="37"/>
      <c r="H82" s="37"/>
      <c r="I82" s="37"/>
      <c r="J82" s="37"/>
    </row>
    <row r="83" spans="1:10" x14ac:dyDescent="0.15">
      <c r="A83" s="37"/>
      <c r="B83" s="37"/>
      <c r="C83" s="126"/>
      <c r="D83" s="37"/>
      <c r="E83" s="37"/>
      <c r="F83" s="37"/>
      <c r="G83" s="37"/>
      <c r="H83" s="37"/>
      <c r="I83" s="37"/>
      <c r="J83" s="37"/>
    </row>
    <row r="84" spans="1:10" x14ac:dyDescent="0.15">
      <c r="A84" s="37"/>
      <c r="B84" s="37"/>
      <c r="C84" s="126"/>
      <c r="D84" s="37"/>
      <c r="E84" s="37"/>
      <c r="F84" s="37"/>
      <c r="G84" s="37"/>
      <c r="H84" s="37"/>
      <c r="I84" s="37"/>
      <c r="J84" s="37"/>
    </row>
    <row r="85" spans="1:10" x14ac:dyDescent="0.15">
      <c r="A85" s="37"/>
      <c r="B85" s="37"/>
      <c r="C85" s="126"/>
      <c r="D85" s="37"/>
      <c r="E85" s="37"/>
      <c r="F85" s="37"/>
      <c r="G85" s="37"/>
      <c r="H85" s="37"/>
      <c r="I85" s="37"/>
      <c r="J85" s="37"/>
    </row>
    <row r="86" spans="1:10" x14ac:dyDescent="0.15">
      <c r="A86" s="37"/>
      <c r="B86" s="37"/>
      <c r="C86" s="126"/>
      <c r="D86" s="37"/>
      <c r="E86" s="37"/>
      <c r="F86" s="37"/>
      <c r="G86" s="37"/>
      <c r="H86" s="37"/>
      <c r="I86" s="37"/>
      <c r="J86" s="37"/>
    </row>
    <row r="87" spans="1:10" x14ac:dyDescent="0.15">
      <c r="A87" s="37"/>
      <c r="B87" s="37"/>
      <c r="C87" s="126"/>
      <c r="D87" s="37"/>
      <c r="E87" s="37"/>
      <c r="F87" s="37"/>
      <c r="G87" s="37"/>
      <c r="H87" s="37"/>
      <c r="I87" s="37"/>
      <c r="J87" s="37"/>
    </row>
    <row r="88" spans="1:10" x14ac:dyDescent="0.15">
      <c r="A88" s="37"/>
      <c r="B88" s="37"/>
      <c r="C88" s="126"/>
      <c r="D88" s="37"/>
      <c r="E88" s="37"/>
      <c r="F88" s="37"/>
      <c r="G88" s="37"/>
      <c r="H88" s="37"/>
      <c r="I88" s="37"/>
      <c r="J88" s="37"/>
    </row>
    <row r="89" spans="1:10" x14ac:dyDescent="0.15">
      <c r="A89" s="37"/>
      <c r="B89" s="37"/>
      <c r="C89" s="126"/>
      <c r="D89" s="37"/>
      <c r="E89" s="37"/>
      <c r="F89" s="37"/>
      <c r="G89" s="37"/>
      <c r="H89" s="37"/>
      <c r="I89" s="37"/>
      <c r="J89" s="37"/>
    </row>
    <row r="90" spans="1:10" x14ac:dyDescent="0.15">
      <c r="A90" s="37"/>
      <c r="B90" s="37"/>
      <c r="C90" s="126"/>
      <c r="D90" s="37"/>
      <c r="E90" s="37"/>
      <c r="F90" s="37"/>
      <c r="G90" s="37"/>
      <c r="H90" s="37"/>
      <c r="I90" s="37"/>
      <c r="J90" s="37"/>
    </row>
    <row r="91" spans="1:10" x14ac:dyDescent="0.15">
      <c r="A91" s="37"/>
      <c r="B91" s="37"/>
      <c r="C91" s="126"/>
      <c r="D91" s="37"/>
      <c r="E91" s="37"/>
      <c r="F91" s="37"/>
      <c r="G91" s="37"/>
      <c r="H91" s="37"/>
      <c r="I91" s="37"/>
      <c r="J91" s="37"/>
    </row>
    <row r="92" spans="1:10" x14ac:dyDescent="0.15">
      <c r="A92" s="37"/>
      <c r="B92" s="37"/>
      <c r="C92" s="126"/>
      <c r="D92" s="37"/>
      <c r="E92" s="37"/>
      <c r="F92" s="37"/>
      <c r="G92" s="37"/>
      <c r="H92" s="37"/>
      <c r="I92" s="37"/>
      <c r="J92" s="37"/>
    </row>
    <row r="93" spans="1:10" x14ac:dyDescent="0.15">
      <c r="A93" s="37"/>
      <c r="B93" s="37"/>
      <c r="C93" s="126"/>
      <c r="D93" s="37"/>
      <c r="E93" s="37"/>
      <c r="F93" s="37"/>
      <c r="G93" s="37"/>
      <c r="H93" s="37"/>
      <c r="I93" s="37"/>
      <c r="J93" s="37"/>
    </row>
    <row r="94" spans="1:10" x14ac:dyDescent="0.15">
      <c r="A94" s="37"/>
      <c r="B94" s="37"/>
      <c r="C94" s="126"/>
      <c r="D94" s="37"/>
      <c r="E94" s="37"/>
      <c r="F94" s="37"/>
      <c r="G94" s="37"/>
      <c r="H94" s="37"/>
      <c r="I94" s="37"/>
      <c r="J94" s="37"/>
    </row>
    <row r="95" spans="1:10" x14ac:dyDescent="0.15">
      <c r="A95" s="37"/>
      <c r="B95" s="37"/>
      <c r="C95" s="126"/>
      <c r="D95" s="37"/>
      <c r="E95" s="37"/>
      <c r="F95" s="37"/>
      <c r="G95" s="37"/>
      <c r="H95" s="37"/>
      <c r="I95" s="37"/>
      <c r="J95" s="37"/>
    </row>
    <row r="96" spans="1:10" x14ac:dyDescent="0.15">
      <c r="A96" s="37"/>
      <c r="B96" s="37"/>
      <c r="C96" s="126"/>
      <c r="D96" s="37"/>
      <c r="E96" s="37"/>
      <c r="F96" s="37"/>
      <c r="G96" s="37"/>
      <c r="H96" s="37"/>
      <c r="I96" s="37"/>
      <c r="J96" s="37"/>
    </row>
    <row r="97" spans="1:10" x14ac:dyDescent="0.15">
      <c r="A97" s="37"/>
      <c r="B97" s="37"/>
      <c r="C97" s="126"/>
      <c r="D97" s="37"/>
      <c r="E97" s="37"/>
      <c r="F97" s="37"/>
      <c r="G97" s="37"/>
      <c r="H97" s="37"/>
      <c r="I97" s="37"/>
      <c r="J97" s="37"/>
    </row>
    <row r="98" spans="1:10" x14ac:dyDescent="0.15">
      <c r="A98" s="37"/>
      <c r="B98" s="37"/>
      <c r="C98" s="126"/>
      <c r="D98" s="37"/>
      <c r="E98" s="37"/>
      <c r="F98" s="37"/>
      <c r="G98" s="37"/>
      <c r="H98" s="37"/>
      <c r="I98" s="37"/>
      <c r="J98" s="37"/>
    </row>
    <row r="99" spans="1:10" x14ac:dyDescent="0.15">
      <c r="A99" s="37"/>
      <c r="B99" s="37"/>
      <c r="C99" s="126"/>
      <c r="D99" s="37"/>
      <c r="E99" s="37"/>
      <c r="F99" s="37"/>
      <c r="G99" s="37"/>
      <c r="H99" s="37"/>
      <c r="I99" s="37"/>
      <c r="J99" s="37"/>
    </row>
    <row r="100" spans="1:10" x14ac:dyDescent="0.15">
      <c r="A100" s="37"/>
      <c r="B100" s="37"/>
      <c r="C100" s="126"/>
      <c r="D100" s="37"/>
      <c r="E100" s="37"/>
      <c r="F100" s="37"/>
      <c r="G100" s="37"/>
      <c r="H100" s="37"/>
      <c r="I100" s="37"/>
      <c r="J100" s="37"/>
    </row>
    <row r="101" spans="1:10" x14ac:dyDescent="0.15">
      <c r="A101" s="37"/>
      <c r="B101" s="37"/>
      <c r="C101" s="126"/>
      <c r="D101" s="37"/>
      <c r="E101" s="37"/>
      <c r="F101" s="37"/>
      <c r="G101" s="37"/>
      <c r="H101" s="37"/>
      <c r="I101" s="37"/>
      <c r="J101" s="37"/>
    </row>
    <row r="102" spans="1:10" x14ac:dyDescent="0.15">
      <c r="A102" s="37"/>
      <c r="B102" s="37"/>
      <c r="C102" s="126"/>
      <c r="D102" s="37"/>
      <c r="E102" s="37"/>
      <c r="F102" s="37"/>
      <c r="G102" s="37"/>
      <c r="H102" s="37"/>
      <c r="I102" s="37"/>
      <c r="J102" s="37"/>
    </row>
    <row r="103" spans="1:10" x14ac:dyDescent="0.15">
      <c r="A103" s="37"/>
      <c r="B103" s="37"/>
      <c r="C103" s="126"/>
      <c r="D103" s="37"/>
      <c r="E103" s="37"/>
      <c r="F103" s="37"/>
      <c r="G103" s="37"/>
      <c r="H103" s="37"/>
      <c r="I103" s="37"/>
      <c r="J103" s="37"/>
    </row>
    <row r="104" spans="1:10" x14ac:dyDescent="0.15">
      <c r="A104" s="37"/>
      <c r="B104" s="37"/>
      <c r="C104" s="126"/>
      <c r="D104" s="37"/>
      <c r="E104" s="37"/>
      <c r="F104" s="37"/>
      <c r="G104" s="37"/>
      <c r="H104" s="37"/>
      <c r="I104" s="37"/>
      <c r="J104" s="37"/>
    </row>
    <row r="105" spans="1:10" x14ac:dyDescent="0.15">
      <c r="A105" s="37"/>
      <c r="B105" s="37"/>
      <c r="C105" s="126"/>
      <c r="D105" s="37"/>
      <c r="E105" s="37"/>
      <c r="F105" s="37"/>
      <c r="G105" s="37"/>
      <c r="H105" s="37"/>
      <c r="I105" s="37"/>
      <c r="J105" s="37"/>
    </row>
    <row r="106" spans="1:10" x14ac:dyDescent="0.15">
      <c r="A106" s="37"/>
      <c r="B106" s="37"/>
      <c r="C106" s="126"/>
      <c r="D106" s="37"/>
      <c r="E106" s="37"/>
      <c r="F106" s="37"/>
      <c r="G106" s="37"/>
      <c r="H106" s="37"/>
      <c r="I106" s="37"/>
      <c r="J106" s="37"/>
    </row>
    <row r="107" spans="1:10" x14ac:dyDescent="0.15">
      <c r="A107" s="37"/>
      <c r="B107" s="37"/>
      <c r="C107" s="126"/>
      <c r="D107" s="37"/>
      <c r="E107" s="37"/>
      <c r="F107" s="37"/>
      <c r="G107" s="37"/>
      <c r="H107" s="37"/>
      <c r="I107" s="37"/>
      <c r="J107" s="37"/>
    </row>
    <row r="108" spans="1:10" x14ac:dyDescent="0.15">
      <c r="A108" s="37"/>
      <c r="B108" s="37"/>
      <c r="C108" s="126"/>
      <c r="D108" s="37"/>
      <c r="E108" s="37"/>
      <c r="F108" s="37"/>
      <c r="G108" s="37"/>
      <c r="H108" s="37"/>
      <c r="I108" s="37"/>
      <c r="J108" s="37"/>
    </row>
    <row r="109" spans="1:10" x14ac:dyDescent="0.15">
      <c r="A109" s="37"/>
      <c r="B109" s="37"/>
      <c r="C109" s="126"/>
      <c r="D109" s="37"/>
      <c r="E109" s="37"/>
      <c r="F109" s="37"/>
      <c r="G109" s="37"/>
      <c r="H109" s="37"/>
      <c r="I109" s="37"/>
      <c r="J109" s="37"/>
    </row>
    <row r="110" spans="1:10" x14ac:dyDescent="0.15">
      <c r="A110" s="37"/>
      <c r="B110" s="37"/>
      <c r="C110" s="126"/>
      <c r="D110" s="37"/>
      <c r="E110" s="37"/>
      <c r="F110" s="37"/>
      <c r="G110" s="37"/>
      <c r="H110" s="37"/>
      <c r="I110" s="37"/>
      <c r="J110" s="37"/>
    </row>
    <row r="111" spans="1:10" x14ac:dyDescent="0.15">
      <c r="A111" s="37"/>
      <c r="B111" s="37"/>
      <c r="C111" s="126"/>
      <c r="D111" s="37"/>
      <c r="E111" s="37"/>
      <c r="F111" s="37"/>
      <c r="G111" s="37"/>
      <c r="H111" s="37"/>
      <c r="I111" s="37"/>
      <c r="J111" s="37"/>
    </row>
    <row r="112" spans="1:10" x14ac:dyDescent="0.15">
      <c r="A112" s="37"/>
      <c r="B112" s="37"/>
      <c r="C112" s="126"/>
      <c r="D112" s="37"/>
      <c r="E112" s="37"/>
      <c r="F112" s="37"/>
      <c r="G112" s="37"/>
      <c r="H112" s="37"/>
      <c r="I112" s="37"/>
      <c r="J112" s="37"/>
    </row>
    <row r="113" spans="1:10" x14ac:dyDescent="0.15">
      <c r="A113" s="37"/>
      <c r="B113" s="37"/>
      <c r="C113" s="126"/>
      <c r="D113" s="37"/>
      <c r="E113" s="37"/>
      <c r="F113" s="37"/>
      <c r="G113" s="37"/>
      <c r="H113" s="37"/>
      <c r="I113" s="37"/>
      <c r="J113" s="37"/>
    </row>
    <row r="114" spans="1:10" x14ac:dyDescent="0.15">
      <c r="A114" s="37"/>
      <c r="B114" s="37"/>
      <c r="C114" s="126"/>
      <c r="D114" s="37"/>
      <c r="E114" s="37"/>
      <c r="F114" s="37"/>
      <c r="G114" s="37"/>
      <c r="H114" s="37"/>
      <c r="I114" s="37"/>
      <c r="J114" s="37"/>
    </row>
    <row r="115" spans="1:10" x14ac:dyDescent="0.15">
      <c r="A115" s="37"/>
      <c r="B115" s="37"/>
      <c r="C115" s="126"/>
      <c r="D115" s="37"/>
      <c r="E115" s="37"/>
      <c r="F115" s="37"/>
      <c r="G115" s="37"/>
      <c r="H115" s="37"/>
      <c r="I115" s="37"/>
      <c r="J115" s="37"/>
    </row>
    <row r="116" spans="1:10" x14ac:dyDescent="0.15">
      <c r="A116" s="37"/>
      <c r="B116" s="37"/>
      <c r="C116" s="126"/>
      <c r="D116" s="37"/>
      <c r="E116" s="37"/>
      <c r="F116" s="37"/>
      <c r="G116" s="37"/>
      <c r="H116" s="37"/>
      <c r="I116" s="37"/>
      <c r="J116" s="37"/>
    </row>
  </sheetData>
  <mergeCells count="2">
    <mergeCell ref="C5:G5"/>
    <mergeCell ref="E9:G9"/>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3"/>
  <sheetViews>
    <sheetView view="pageBreakPreview" topLeftCell="A10" zoomScale="86" zoomScaleSheetLayoutView="86" workbookViewId="0">
      <selection activeCell="Q20" sqref="Q20"/>
    </sheetView>
  </sheetViews>
  <sheetFormatPr defaultRowHeight="13.5" x14ac:dyDescent="0.15"/>
  <cols>
    <col min="1" max="1" width="3.375" customWidth="1"/>
    <col min="2" max="2" width="3.25" customWidth="1"/>
    <col min="3" max="3" width="20" style="205" customWidth="1"/>
    <col min="4" max="6" width="14.375" customWidth="1"/>
    <col min="7" max="7" width="13.375" customWidth="1"/>
    <col min="8" max="8" width="2.375" customWidth="1"/>
    <col min="9" max="9" width="3.625" customWidth="1"/>
  </cols>
  <sheetData>
    <row r="1" spans="1:10" x14ac:dyDescent="0.15">
      <c r="A1" s="37"/>
      <c r="B1" s="37"/>
      <c r="C1" s="126"/>
      <c r="D1" s="37"/>
      <c r="E1" s="37"/>
      <c r="F1" s="37"/>
      <c r="G1" s="37"/>
      <c r="H1" s="37"/>
      <c r="I1" s="37"/>
      <c r="J1" s="37"/>
    </row>
    <row r="2" spans="1:10" x14ac:dyDescent="0.15">
      <c r="A2" s="37"/>
      <c r="B2" s="25" t="s">
        <v>245</v>
      </c>
      <c r="C2" s="126"/>
      <c r="D2" s="37"/>
      <c r="E2" s="37"/>
      <c r="F2" s="37"/>
      <c r="G2" s="37"/>
      <c r="H2" s="37"/>
      <c r="I2" s="37"/>
      <c r="J2" s="37"/>
    </row>
    <row r="3" spans="1:10" ht="9" customHeight="1" x14ac:dyDescent="0.15">
      <c r="A3" s="37"/>
      <c r="B3" s="25"/>
      <c r="C3" s="126"/>
      <c r="D3" s="37"/>
      <c r="E3" s="37"/>
      <c r="F3" s="37"/>
      <c r="G3" s="37"/>
      <c r="H3" s="37"/>
      <c r="I3" s="37"/>
      <c r="J3" s="37"/>
    </row>
    <row r="4" spans="1:10" ht="17.25" customHeight="1" x14ac:dyDescent="0.15">
      <c r="A4" s="37"/>
      <c r="B4" s="74"/>
      <c r="C4" s="126"/>
      <c r="D4" s="37"/>
      <c r="E4" s="37"/>
      <c r="F4" s="37"/>
      <c r="G4" s="37"/>
      <c r="H4" s="37"/>
      <c r="I4" s="37"/>
      <c r="J4" s="37"/>
    </row>
    <row r="5" spans="1:10" ht="25.5" customHeight="1" x14ac:dyDescent="0.15">
      <c r="A5" s="37"/>
      <c r="B5" s="37"/>
      <c r="C5" s="935" t="s">
        <v>252</v>
      </c>
      <c r="D5" s="935"/>
      <c r="E5" s="935"/>
      <c r="F5" s="935"/>
      <c r="G5" s="935"/>
      <c r="H5" s="37"/>
      <c r="I5" s="37"/>
      <c r="J5" s="37"/>
    </row>
    <row r="6" spans="1:10" ht="9" customHeight="1" x14ac:dyDescent="0.15">
      <c r="A6" s="37"/>
      <c r="B6" s="37"/>
      <c r="C6" s="126"/>
      <c r="D6" s="37"/>
      <c r="E6" s="37"/>
      <c r="F6" s="37"/>
      <c r="G6" s="37"/>
      <c r="H6" s="37"/>
      <c r="I6" s="37"/>
      <c r="J6" s="37"/>
    </row>
    <row r="7" spans="1:10" ht="23.25" customHeight="1" x14ac:dyDescent="0.15">
      <c r="A7" s="37"/>
      <c r="B7" s="37"/>
      <c r="C7" s="206" t="s">
        <v>4</v>
      </c>
      <c r="D7" s="37"/>
      <c r="E7" s="37"/>
      <c r="F7" s="37"/>
      <c r="G7" s="37"/>
      <c r="H7" s="37"/>
      <c r="I7" s="37"/>
      <c r="J7" s="37"/>
    </row>
    <row r="8" spans="1:10" ht="22.5" customHeight="1" x14ac:dyDescent="0.15">
      <c r="A8" s="37"/>
      <c r="B8" s="37"/>
      <c r="C8" s="11"/>
      <c r="D8" s="9"/>
      <c r="E8" s="12"/>
      <c r="F8" s="9"/>
      <c r="G8" s="12" t="s">
        <v>240</v>
      </c>
      <c r="H8" s="37"/>
      <c r="I8" s="37"/>
      <c r="J8" s="37"/>
    </row>
    <row r="9" spans="1:10" ht="46.5" customHeight="1" x14ac:dyDescent="0.15">
      <c r="A9" s="37"/>
      <c r="B9" s="37"/>
      <c r="C9" s="207" t="s">
        <v>0</v>
      </c>
      <c r="D9" s="41" t="s">
        <v>2</v>
      </c>
      <c r="E9" s="572" t="s">
        <v>36</v>
      </c>
      <c r="F9" s="658"/>
      <c r="G9" s="573"/>
      <c r="H9" s="37"/>
      <c r="I9" s="37"/>
      <c r="J9" s="37"/>
    </row>
    <row r="10" spans="1:10" ht="25.5" customHeight="1" x14ac:dyDescent="0.15">
      <c r="A10" s="37"/>
      <c r="B10" s="37"/>
      <c r="C10" s="936" t="s">
        <v>28</v>
      </c>
      <c r="D10" s="220">
        <f>+'５ 事業計画書・実績報告（共通様式）１－３－②、２３－２－②'!M256</f>
        <v>0</v>
      </c>
      <c r="E10" s="222" t="s">
        <v>53</v>
      </c>
      <c r="F10" s="224"/>
      <c r="G10" s="135"/>
      <c r="H10" s="37"/>
      <c r="I10" s="37"/>
      <c r="J10" s="37"/>
    </row>
    <row r="11" spans="1:10" ht="25.5" customHeight="1" x14ac:dyDescent="0.15">
      <c r="A11" s="37"/>
      <c r="B11" s="37"/>
      <c r="C11" s="937"/>
      <c r="D11" s="221"/>
      <c r="E11" s="223"/>
      <c r="F11" s="225"/>
      <c r="G11" s="226"/>
      <c r="H11" s="37"/>
      <c r="I11" s="37"/>
      <c r="J11" s="37"/>
    </row>
    <row r="12" spans="1:10" ht="25.5" customHeight="1" x14ac:dyDescent="0.15">
      <c r="A12" s="37"/>
      <c r="B12" s="37"/>
      <c r="C12" s="936" t="s">
        <v>31</v>
      </c>
      <c r="D12" s="220">
        <f>+'５ 事業計画書・実績報告（共通様式）１－３－②、２３－２－②'!I256</f>
        <v>0</v>
      </c>
      <c r="E12" s="222"/>
      <c r="F12" s="224"/>
      <c r="G12" s="135"/>
      <c r="H12" s="37"/>
      <c r="I12" s="37"/>
      <c r="J12" s="37"/>
    </row>
    <row r="13" spans="1:10" ht="25.5" customHeight="1" x14ac:dyDescent="0.15">
      <c r="A13" s="37"/>
      <c r="B13" s="37"/>
      <c r="C13" s="937"/>
      <c r="D13" s="221"/>
      <c r="E13" s="223"/>
      <c r="F13" s="225"/>
      <c r="G13" s="226"/>
      <c r="H13" s="37"/>
      <c r="I13" s="37"/>
      <c r="J13" s="37"/>
    </row>
    <row r="14" spans="1:10" ht="25.5" customHeight="1" x14ac:dyDescent="0.15">
      <c r="A14" s="37"/>
      <c r="B14" s="37"/>
      <c r="C14" s="936" t="s">
        <v>33</v>
      </c>
      <c r="D14" s="220">
        <f>+'５ 事業計画書・実績報告（共通様式）１－３－②、２３－２－②'!K256</f>
        <v>0</v>
      </c>
      <c r="E14" s="222" t="s">
        <v>53</v>
      </c>
      <c r="F14" s="224"/>
      <c r="G14" s="135"/>
      <c r="H14" s="37"/>
      <c r="I14" s="37"/>
      <c r="J14" s="37" t="s">
        <v>50</v>
      </c>
    </row>
    <row r="15" spans="1:10" ht="25.5" customHeight="1" x14ac:dyDescent="0.15">
      <c r="A15" s="37"/>
      <c r="B15" s="37"/>
      <c r="C15" s="937"/>
      <c r="D15" s="221"/>
      <c r="E15" s="223"/>
      <c r="F15" s="225"/>
      <c r="G15" s="226"/>
      <c r="H15" s="37"/>
      <c r="I15" s="37"/>
      <c r="J15" s="37"/>
    </row>
    <row r="16" spans="1:10" ht="25.5" customHeight="1" x14ac:dyDescent="0.15">
      <c r="A16" s="37"/>
      <c r="B16" s="37"/>
      <c r="C16" s="936" t="s">
        <v>14</v>
      </c>
      <c r="D16" s="220"/>
      <c r="E16" s="222"/>
      <c r="F16" s="224"/>
      <c r="G16" s="135"/>
      <c r="H16" s="37"/>
      <c r="I16" s="37"/>
      <c r="J16" s="37"/>
    </row>
    <row r="17" spans="1:10" ht="25.5" customHeight="1" x14ac:dyDescent="0.15">
      <c r="A17" s="37"/>
      <c r="B17" s="37"/>
      <c r="C17" s="937"/>
      <c r="D17" s="221"/>
      <c r="E17" s="223"/>
      <c r="F17" s="225"/>
      <c r="G17" s="226"/>
      <c r="H17" s="37"/>
      <c r="I17" s="37"/>
      <c r="J17" s="37"/>
    </row>
    <row r="18" spans="1:10" ht="25.5" customHeight="1" x14ac:dyDescent="0.15">
      <c r="A18" s="37"/>
      <c r="B18" s="37"/>
      <c r="C18" s="936" t="s">
        <v>6</v>
      </c>
      <c r="D18" s="220"/>
      <c r="E18" s="222"/>
      <c r="F18" s="224"/>
      <c r="G18" s="135"/>
      <c r="H18" s="37"/>
      <c r="I18" s="37"/>
      <c r="J18" s="37"/>
    </row>
    <row r="19" spans="1:10" ht="25.5" customHeight="1" x14ac:dyDescent="0.15">
      <c r="A19" s="37"/>
      <c r="B19" s="37"/>
      <c r="C19" s="937"/>
      <c r="D19" s="221"/>
      <c r="E19" s="223"/>
      <c r="F19" s="225"/>
      <c r="G19" s="226"/>
      <c r="H19" s="37"/>
      <c r="I19" s="37"/>
      <c r="J19" s="37"/>
    </row>
    <row r="20" spans="1:10" ht="25.5" customHeight="1" x14ac:dyDescent="0.15">
      <c r="A20" s="37"/>
      <c r="B20" s="37"/>
      <c r="C20" s="218" t="s">
        <v>24</v>
      </c>
      <c r="D20" s="220">
        <f>SUM(D10:D18)</f>
        <v>0</v>
      </c>
      <c r="E20" s="222"/>
      <c r="F20" s="224"/>
      <c r="G20" s="135"/>
      <c r="H20" s="37"/>
      <c r="I20" s="37"/>
      <c r="J20" s="37"/>
    </row>
    <row r="21" spans="1:10" ht="25.5" customHeight="1" x14ac:dyDescent="0.15">
      <c r="A21" s="37"/>
      <c r="B21" s="37"/>
      <c r="C21" s="219"/>
      <c r="D21" s="221"/>
      <c r="E21" s="223"/>
      <c r="F21" s="225"/>
      <c r="G21" s="226"/>
      <c r="H21" s="37"/>
      <c r="I21" s="37"/>
      <c r="J21" s="37"/>
    </row>
    <row r="22" spans="1:10" x14ac:dyDescent="0.15">
      <c r="A22" s="37"/>
      <c r="B22" s="37"/>
      <c r="C22" s="126"/>
      <c r="D22" s="37"/>
      <c r="E22" s="37"/>
      <c r="F22" s="37"/>
      <c r="G22" s="37"/>
      <c r="H22" s="37"/>
      <c r="I22" s="37"/>
      <c r="J22" s="37"/>
    </row>
    <row r="23" spans="1:10" ht="27.75" customHeight="1" x14ac:dyDescent="0.15">
      <c r="A23" s="37"/>
      <c r="B23" s="37"/>
      <c r="C23" s="206" t="s">
        <v>1</v>
      </c>
      <c r="D23" s="37"/>
      <c r="E23" s="37"/>
      <c r="F23" s="37"/>
      <c r="G23" s="37"/>
      <c r="H23" s="37"/>
      <c r="I23" s="37"/>
      <c r="J23" s="37"/>
    </row>
    <row r="24" spans="1:10" ht="18" customHeight="1" x14ac:dyDescent="0.15">
      <c r="A24" s="37"/>
      <c r="B24" s="37"/>
      <c r="C24" s="11"/>
      <c r="D24" s="9"/>
      <c r="E24" s="9"/>
      <c r="F24" s="9"/>
      <c r="G24" s="12" t="s">
        <v>240</v>
      </c>
      <c r="H24" s="37"/>
      <c r="I24" s="37"/>
      <c r="J24" s="37"/>
    </row>
    <row r="25" spans="1:10" ht="36" customHeight="1" x14ac:dyDescent="0.15">
      <c r="A25" s="37"/>
      <c r="B25" s="37"/>
      <c r="C25" s="208" t="s">
        <v>0</v>
      </c>
      <c r="D25" s="212" t="s">
        <v>44</v>
      </c>
      <c r="E25" s="212" t="s">
        <v>40</v>
      </c>
      <c r="F25" s="208" t="s">
        <v>31</v>
      </c>
      <c r="G25" s="208" t="s">
        <v>9</v>
      </c>
      <c r="H25" s="37"/>
      <c r="I25" s="37"/>
      <c r="J25" s="37"/>
    </row>
    <row r="26" spans="1:10" ht="36" customHeight="1" x14ac:dyDescent="0.15">
      <c r="A26" s="37"/>
      <c r="B26" s="37"/>
      <c r="C26" s="209"/>
      <c r="D26" s="213" t="s">
        <v>45</v>
      </c>
      <c r="E26" s="213" t="s">
        <v>46</v>
      </c>
      <c r="F26" s="209" t="s">
        <v>47</v>
      </c>
      <c r="G26" s="209"/>
      <c r="H26" s="37"/>
      <c r="I26" s="37"/>
      <c r="J26" s="37"/>
    </row>
    <row r="27" spans="1:10" ht="33" customHeight="1" x14ac:dyDescent="0.15">
      <c r="A27" s="37"/>
      <c r="B27" s="37"/>
      <c r="C27" s="938" t="s">
        <v>288</v>
      </c>
      <c r="D27" s="220">
        <f>+'５ 事業計画書・実績報告（共通様式）１－３－②、２３－２－②'!E256</f>
        <v>0</v>
      </c>
      <c r="E27" s="220">
        <f>+'５ 事業計画書・実績報告（共通様式）１－３－②、２３－２－②'!G256</f>
        <v>0</v>
      </c>
      <c r="F27" s="220">
        <f>+'５ 事業計画書・実績報告（共通様式）１－３－②、２３－２－②'!I256</f>
        <v>0</v>
      </c>
      <c r="G27" s="112"/>
      <c r="H27" s="37"/>
      <c r="I27" s="37"/>
      <c r="J27" s="37"/>
    </row>
    <row r="28" spans="1:10" ht="33" customHeight="1" x14ac:dyDescent="0.15">
      <c r="A28" s="37"/>
      <c r="B28" s="37"/>
      <c r="C28" s="939"/>
      <c r="D28" s="221"/>
      <c r="E28" s="221"/>
      <c r="F28" s="221"/>
      <c r="G28" s="114"/>
      <c r="H28" s="37"/>
      <c r="I28" s="37"/>
      <c r="J28" s="37"/>
    </row>
    <row r="29" spans="1:10" ht="33" customHeight="1" x14ac:dyDescent="0.15">
      <c r="A29" s="37"/>
      <c r="B29" s="37"/>
      <c r="C29" s="940" t="s">
        <v>24</v>
      </c>
      <c r="D29" s="220">
        <f>SUM(D27:D27)</f>
        <v>0</v>
      </c>
      <c r="E29" s="220">
        <f>SUM(E27:E27)</f>
        <v>0</v>
      </c>
      <c r="F29" s="220">
        <f>SUM(F27:F27)</f>
        <v>0</v>
      </c>
      <c r="G29" s="112"/>
      <c r="H29" s="37"/>
      <c r="I29" s="37"/>
      <c r="J29" s="37"/>
    </row>
    <row r="30" spans="1:10" ht="33" customHeight="1" x14ac:dyDescent="0.15">
      <c r="A30" s="37"/>
      <c r="B30" s="37"/>
      <c r="C30" s="941"/>
      <c r="D30" s="221"/>
      <c r="E30" s="221"/>
      <c r="F30" s="221"/>
      <c r="G30" s="114"/>
      <c r="H30" s="37"/>
      <c r="I30" s="37"/>
      <c r="J30" s="37"/>
    </row>
    <row r="31" spans="1:10" x14ac:dyDescent="0.15">
      <c r="A31" s="37"/>
      <c r="B31" s="37"/>
      <c r="C31" s="126"/>
      <c r="D31" s="37"/>
      <c r="E31" s="37"/>
      <c r="F31" s="37"/>
      <c r="G31" s="37"/>
      <c r="H31" s="37"/>
      <c r="I31" s="37"/>
      <c r="J31" s="37"/>
    </row>
    <row r="32" spans="1:10" ht="19.5" customHeight="1" x14ac:dyDescent="0.15">
      <c r="A32" s="37"/>
      <c r="B32" s="37"/>
      <c r="C32" s="25"/>
      <c r="D32" s="37"/>
      <c r="E32" s="11"/>
      <c r="F32" s="11"/>
      <c r="G32" s="37"/>
      <c r="H32" s="37"/>
      <c r="I32" s="37"/>
      <c r="J32" s="37"/>
    </row>
    <row r="33" spans="1:10" x14ac:dyDescent="0.15">
      <c r="A33" s="37"/>
      <c r="B33" s="37"/>
      <c r="C33" s="126"/>
      <c r="D33" s="37"/>
      <c r="E33" s="37"/>
      <c r="F33" s="37"/>
      <c r="G33" s="37"/>
      <c r="H33" s="37"/>
      <c r="I33" s="37"/>
      <c r="J33" s="37"/>
    </row>
    <row r="34" spans="1:10" x14ac:dyDescent="0.15">
      <c r="A34" s="37"/>
      <c r="B34" s="37"/>
      <c r="C34" s="126"/>
      <c r="D34" s="37"/>
      <c r="E34" s="37"/>
      <c r="F34" s="37"/>
      <c r="G34" s="37"/>
      <c r="H34" s="37"/>
      <c r="I34" s="37"/>
      <c r="J34" s="37"/>
    </row>
    <row r="35" spans="1:10" x14ac:dyDescent="0.15">
      <c r="A35" s="37"/>
      <c r="B35" s="37"/>
      <c r="C35" s="126"/>
      <c r="D35" s="37"/>
      <c r="E35" s="37"/>
      <c r="F35" s="37"/>
      <c r="G35" s="37"/>
      <c r="H35" s="37"/>
      <c r="I35" s="37"/>
      <c r="J35" s="37"/>
    </row>
    <row r="36" spans="1:10" x14ac:dyDescent="0.15">
      <c r="A36" s="37"/>
      <c r="B36" s="37"/>
      <c r="C36" s="126"/>
      <c r="D36" s="37"/>
      <c r="E36" s="37"/>
      <c r="F36" s="37"/>
      <c r="G36" s="37"/>
      <c r="H36" s="37"/>
      <c r="I36" s="37"/>
      <c r="J36" s="37"/>
    </row>
    <row r="37" spans="1:10" x14ac:dyDescent="0.15">
      <c r="A37" s="37"/>
      <c r="B37" s="37"/>
      <c r="C37" s="126"/>
      <c r="D37" s="37"/>
      <c r="E37" s="37"/>
      <c r="F37" s="37"/>
      <c r="G37" s="37"/>
      <c r="H37" s="37"/>
      <c r="I37" s="37"/>
      <c r="J37" s="37"/>
    </row>
    <row r="38" spans="1:10" x14ac:dyDescent="0.15">
      <c r="A38" s="37"/>
      <c r="B38" s="37"/>
      <c r="C38" s="126"/>
      <c r="D38" s="37"/>
      <c r="E38" s="37"/>
      <c r="F38" s="37"/>
      <c r="G38" s="37"/>
      <c r="H38" s="37"/>
      <c r="I38" s="37"/>
      <c r="J38" s="37"/>
    </row>
    <row r="39" spans="1:10" x14ac:dyDescent="0.15">
      <c r="A39" s="37"/>
      <c r="B39" s="37"/>
      <c r="C39" s="126"/>
      <c r="D39" s="37"/>
      <c r="E39" s="37"/>
      <c r="F39" s="37"/>
      <c r="G39" s="37"/>
      <c r="H39" s="37"/>
      <c r="I39" s="37"/>
      <c r="J39" s="37"/>
    </row>
    <row r="40" spans="1:10" x14ac:dyDescent="0.15">
      <c r="A40" s="37"/>
      <c r="B40" s="37"/>
      <c r="C40" s="126"/>
      <c r="D40" s="37"/>
      <c r="E40" s="37"/>
      <c r="F40" s="37"/>
      <c r="G40" s="37"/>
      <c r="H40" s="37"/>
      <c r="I40" s="37"/>
      <c r="J40" s="37"/>
    </row>
    <row r="41" spans="1:10" x14ac:dyDescent="0.15">
      <c r="A41" s="37"/>
      <c r="B41" s="37"/>
      <c r="C41" s="126"/>
      <c r="D41" s="37"/>
      <c r="E41" s="37"/>
      <c r="F41" s="37"/>
      <c r="G41" s="37"/>
      <c r="H41" s="37"/>
      <c r="I41" s="37"/>
      <c r="J41" s="37"/>
    </row>
    <row r="42" spans="1:10" x14ac:dyDescent="0.15">
      <c r="A42" s="37"/>
      <c r="B42" s="37"/>
      <c r="C42" s="126"/>
      <c r="D42" s="37"/>
      <c r="E42" s="37"/>
      <c r="F42" s="37"/>
      <c r="G42" s="37"/>
      <c r="H42" s="37"/>
      <c r="I42" s="37"/>
      <c r="J42" s="37"/>
    </row>
    <row r="43" spans="1:10" x14ac:dyDescent="0.15">
      <c r="A43" s="37"/>
      <c r="B43" s="37"/>
      <c r="C43" s="126"/>
      <c r="D43" s="37"/>
      <c r="E43" s="37"/>
      <c r="F43" s="37"/>
      <c r="G43" s="37"/>
      <c r="H43" s="37"/>
      <c r="I43" s="37"/>
      <c r="J43" s="37"/>
    </row>
    <row r="44" spans="1:10" x14ac:dyDescent="0.15">
      <c r="A44" s="37"/>
      <c r="B44" s="37"/>
      <c r="C44" s="126"/>
      <c r="D44" s="37"/>
      <c r="E44" s="37"/>
      <c r="F44" s="37"/>
      <c r="G44" s="37"/>
      <c r="H44" s="37"/>
      <c r="I44" s="37"/>
      <c r="J44" s="37"/>
    </row>
    <row r="45" spans="1:10" x14ac:dyDescent="0.15">
      <c r="A45" s="37"/>
      <c r="B45" s="37"/>
      <c r="C45" s="126"/>
      <c r="D45" s="37"/>
      <c r="E45" s="37"/>
      <c r="F45" s="37"/>
      <c r="G45" s="37"/>
      <c r="H45" s="37"/>
      <c r="I45" s="37"/>
      <c r="J45" s="37"/>
    </row>
    <row r="46" spans="1:10" x14ac:dyDescent="0.15">
      <c r="A46" s="37"/>
      <c r="B46" s="37"/>
      <c r="C46" s="126"/>
      <c r="D46" s="37"/>
      <c r="E46" s="37"/>
      <c r="F46" s="37"/>
      <c r="G46" s="37"/>
      <c r="H46" s="37"/>
      <c r="I46" s="37"/>
      <c r="J46" s="37"/>
    </row>
    <row r="47" spans="1:10" x14ac:dyDescent="0.15">
      <c r="A47" s="37"/>
      <c r="B47" s="37"/>
      <c r="C47" s="126"/>
      <c r="D47" s="37"/>
      <c r="E47" s="37"/>
      <c r="F47" s="37"/>
      <c r="G47" s="37"/>
      <c r="H47" s="37"/>
      <c r="I47" s="37"/>
      <c r="J47" s="37"/>
    </row>
    <row r="48" spans="1:10" x14ac:dyDescent="0.15">
      <c r="A48" s="37"/>
      <c r="B48" s="37"/>
      <c r="C48" s="126"/>
      <c r="D48" s="37"/>
      <c r="E48" s="37"/>
      <c r="F48" s="37"/>
      <c r="G48" s="37"/>
      <c r="H48" s="37"/>
      <c r="I48" s="37"/>
      <c r="J48" s="37"/>
    </row>
    <row r="49" spans="1:10" x14ac:dyDescent="0.15">
      <c r="A49" s="37"/>
      <c r="B49" s="37"/>
      <c r="C49" s="126"/>
      <c r="D49" s="37"/>
      <c r="E49" s="37"/>
      <c r="F49" s="37"/>
      <c r="G49" s="37"/>
      <c r="H49" s="37"/>
      <c r="I49" s="37"/>
      <c r="J49" s="37"/>
    </row>
    <row r="50" spans="1:10" x14ac:dyDescent="0.15">
      <c r="A50" s="37"/>
      <c r="B50" s="37"/>
      <c r="C50" s="126"/>
      <c r="D50" s="37"/>
      <c r="E50" s="37"/>
      <c r="F50" s="37"/>
      <c r="G50" s="37"/>
      <c r="H50" s="37"/>
      <c r="I50" s="37"/>
      <c r="J50" s="37"/>
    </row>
    <row r="51" spans="1:10" x14ac:dyDescent="0.15">
      <c r="A51" s="37"/>
      <c r="B51" s="37"/>
      <c r="C51" s="126"/>
      <c r="D51" s="37"/>
      <c r="E51" s="37"/>
      <c r="F51" s="37"/>
      <c r="G51" s="37"/>
      <c r="H51" s="37"/>
      <c r="I51" s="37"/>
      <c r="J51" s="37"/>
    </row>
    <row r="52" spans="1:10" x14ac:dyDescent="0.15">
      <c r="A52" s="37"/>
      <c r="B52" s="37"/>
      <c r="C52" s="126"/>
      <c r="D52" s="37"/>
      <c r="E52" s="37"/>
      <c r="F52" s="37"/>
      <c r="G52" s="37"/>
      <c r="H52" s="37"/>
      <c r="I52" s="37"/>
      <c r="J52" s="37"/>
    </row>
    <row r="53" spans="1:10" x14ac:dyDescent="0.15">
      <c r="A53" s="37"/>
      <c r="B53" s="37"/>
      <c r="C53" s="126"/>
      <c r="D53" s="37"/>
      <c r="E53" s="37"/>
      <c r="F53" s="37"/>
      <c r="G53" s="37"/>
      <c r="H53" s="37"/>
      <c r="I53" s="37"/>
      <c r="J53" s="37"/>
    </row>
    <row r="54" spans="1:10" x14ac:dyDescent="0.15">
      <c r="A54" s="37"/>
      <c r="B54" s="37"/>
      <c r="C54" s="126"/>
      <c r="D54" s="37"/>
      <c r="E54" s="37"/>
      <c r="F54" s="37"/>
      <c r="G54" s="37"/>
      <c r="H54" s="37"/>
      <c r="I54" s="37"/>
      <c r="J54" s="37"/>
    </row>
    <row r="55" spans="1:10" x14ac:dyDescent="0.15">
      <c r="A55" s="37"/>
      <c r="B55" s="37"/>
      <c r="C55" s="126"/>
      <c r="D55" s="37"/>
      <c r="E55" s="37"/>
      <c r="F55" s="37"/>
      <c r="G55" s="37"/>
      <c r="H55" s="37"/>
      <c r="I55" s="37"/>
      <c r="J55" s="37"/>
    </row>
    <row r="56" spans="1:10" x14ac:dyDescent="0.15">
      <c r="A56" s="37"/>
      <c r="B56" s="37"/>
      <c r="C56" s="126"/>
      <c r="D56" s="37"/>
      <c r="E56" s="37"/>
      <c r="F56" s="37"/>
      <c r="G56" s="37"/>
      <c r="H56" s="37"/>
      <c r="I56" s="37"/>
      <c r="J56" s="37"/>
    </row>
    <row r="57" spans="1:10" x14ac:dyDescent="0.15">
      <c r="A57" s="37"/>
      <c r="B57" s="37"/>
      <c r="C57" s="126"/>
      <c r="D57" s="37"/>
      <c r="E57" s="37"/>
      <c r="F57" s="37"/>
      <c r="G57" s="37"/>
      <c r="H57" s="37"/>
      <c r="I57" s="37"/>
      <c r="J57" s="37"/>
    </row>
    <row r="58" spans="1:10" x14ac:dyDescent="0.15">
      <c r="A58" s="37"/>
      <c r="B58" s="37"/>
      <c r="C58" s="126"/>
      <c r="D58" s="37"/>
      <c r="E58" s="37"/>
      <c r="F58" s="37"/>
      <c r="G58" s="37"/>
      <c r="H58" s="37"/>
      <c r="I58" s="37"/>
      <c r="J58" s="37"/>
    </row>
    <row r="59" spans="1:10" x14ac:dyDescent="0.15">
      <c r="A59" s="37"/>
      <c r="B59" s="37"/>
      <c r="C59" s="126"/>
      <c r="D59" s="37"/>
      <c r="E59" s="37"/>
      <c r="F59" s="37"/>
      <c r="G59" s="37"/>
      <c r="H59" s="37"/>
      <c r="I59" s="37"/>
      <c r="J59" s="37"/>
    </row>
    <row r="60" spans="1:10" x14ac:dyDescent="0.15">
      <c r="A60" s="37"/>
      <c r="B60" s="37"/>
      <c r="C60" s="126"/>
      <c r="D60" s="37"/>
      <c r="E60" s="37"/>
      <c r="F60" s="37"/>
      <c r="G60" s="37"/>
      <c r="H60" s="37"/>
      <c r="I60" s="37"/>
      <c r="J60" s="37"/>
    </row>
    <row r="61" spans="1:10" x14ac:dyDescent="0.15">
      <c r="A61" s="37"/>
      <c r="B61" s="37"/>
      <c r="C61" s="126"/>
      <c r="D61" s="37"/>
      <c r="E61" s="37"/>
      <c r="F61" s="37"/>
      <c r="G61" s="37"/>
      <c r="H61" s="37"/>
      <c r="I61" s="37"/>
      <c r="J61" s="37"/>
    </row>
    <row r="62" spans="1:10" x14ac:dyDescent="0.15">
      <c r="A62" s="37"/>
      <c r="B62" s="37"/>
      <c r="C62" s="126"/>
      <c r="D62" s="37"/>
      <c r="E62" s="37"/>
      <c r="F62" s="37"/>
      <c r="G62" s="37"/>
      <c r="H62" s="37"/>
      <c r="I62" s="37"/>
      <c r="J62" s="37"/>
    </row>
    <row r="63" spans="1:10" x14ac:dyDescent="0.15">
      <c r="A63" s="37"/>
      <c r="B63" s="37"/>
      <c r="C63" s="126"/>
      <c r="D63" s="37"/>
      <c r="E63" s="37"/>
      <c r="F63" s="37"/>
      <c r="G63" s="37"/>
      <c r="H63" s="37"/>
      <c r="I63" s="37"/>
      <c r="J63" s="37"/>
    </row>
    <row r="64" spans="1:10" x14ac:dyDescent="0.15">
      <c r="A64" s="37"/>
      <c r="B64" s="37"/>
      <c r="C64" s="126"/>
      <c r="D64" s="37"/>
      <c r="E64" s="37"/>
      <c r="F64" s="37"/>
      <c r="G64" s="37"/>
      <c r="H64" s="37"/>
      <c r="I64" s="37"/>
      <c r="J64" s="37"/>
    </row>
    <row r="65" spans="1:10" x14ac:dyDescent="0.15">
      <c r="A65" s="37"/>
      <c r="B65" s="37"/>
      <c r="C65" s="126"/>
      <c r="D65" s="37"/>
      <c r="E65" s="37"/>
      <c r="F65" s="37"/>
      <c r="G65" s="37"/>
      <c r="H65" s="37"/>
      <c r="I65" s="37"/>
      <c r="J65" s="37"/>
    </row>
    <row r="66" spans="1:10" x14ac:dyDescent="0.15">
      <c r="A66" s="37"/>
      <c r="B66" s="37"/>
      <c r="C66" s="126"/>
      <c r="D66" s="37"/>
      <c r="E66" s="37"/>
      <c r="F66" s="37"/>
      <c r="G66" s="37"/>
      <c r="H66" s="37"/>
      <c r="I66" s="37"/>
      <c r="J66" s="37"/>
    </row>
    <row r="67" spans="1:10" x14ac:dyDescent="0.15">
      <c r="A67" s="37"/>
      <c r="B67" s="37"/>
      <c r="C67" s="126"/>
      <c r="D67" s="37"/>
      <c r="E67" s="37"/>
      <c r="F67" s="37"/>
      <c r="G67" s="37"/>
      <c r="H67" s="37"/>
      <c r="I67" s="37"/>
      <c r="J67" s="37"/>
    </row>
    <row r="68" spans="1:10" x14ac:dyDescent="0.15">
      <c r="A68" s="37"/>
      <c r="B68" s="37"/>
      <c r="C68" s="126"/>
      <c r="D68" s="37"/>
      <c r="E68" s="37"/>
      <c r="F68" s="37"/>
      <c r="G68" s="37"/>
      <c r="H68" s="37"/>
      <c r="I68" s="37"/>
      <c r="J68" s="37"/>
    </row>
    <row r="69" spans="1:10" x14ac:dyDescent="0.15">
      <c r="A69" s="37"/>
      <c r="B69" s="37"/>
      <c r="C69" s="126"/>
      <c r="D69" s="37"/>
      <c r="E69" s="37"/>
      <c r="F69" s="37"/>
      <c r="G69" s="37"/>
      <c r="H69" s="37"/>
      <c r="I69" s="37"/>
      <c r="J69" s="37"/>
    </row>
    <row r="70" spans="1:10" x14ac:dyDescent="0.15">
      <c r="A70" s="37"/>
      <c r="B70" s="37"/>
      <c r="C70" s="126"/>
      <c r="D70" s="37"/>
      <c r="E70" s="37"/>
      <c r="F70" s="37"/>
      <c r="G70" s="37"/>
      <c r="H70" s="37"/>
      <c r="I70" s="37"/>
      <c r="J70" s="37"/>
    </row>
    <row r="71" spans="1:10" x14ac:dyDescent="0.15">
      <c r="A71" s="37"/>
      <c r="B71" s="37"/>
      <c r="C71" s="126"/>
      <c r="D71" s="37"/>
      <c r="E71" s="37"/>
      <c r="F71" s="37"/>
      <c r="G71" s="37"/>
      <c r="H71" s="37"/>
      <c r="I71" s="37"/>
      <c r="J71" s="37"/>
    </row>
    <row r="72" spans="1:10" x14ac:dyDescent="0.15">
      <c r="A72" s="37"/>
      <c r="B72" s="37"/>
      <c r="C72" s="126"/>
      <c r="D72" s="37"/>
      <c r="E72" s="37"/>
      <c r="F72" s="37"/>
      <c r="G72" s="37"/>
      <c r="H72" s="37"/>
      <c r="I72" s="37"/>
      <c r="J72" s="37"/>
    </row>
    <row r="73" spans="1:10" x14ac:dyDescent="0.15">
      <c r="A73" s="37"/>
      <c r="B73" s="37"/>
      <c r="C73" s="126"/>
      <c r="D73" s="37"/>
      <c r="E73" s="37"/>
      <c r="F73" s="37"/>
      <c r="G73" s="37"/>
      <c r="H73" s="37"/>
      <c r="I73" s="37"/>
      <c r="J73" s="37"/>
    </row>
    <row r="74" spans="1:10" x14ac:dyDescent="0.15">
      <c r="A74" s="37"/>
      <c r="B74" s="37"/>
      <c r="C74" s="126"/>
      <c r="D74" s="37"/>
      <c r="E74" s="37"/>
      <c r="F74" s="37"/>
      <c r="G74" s="37"/>
      <c r="H74" s="37"/>
      <c r="I74" s="37"/>
      <c r="J74" s="37"/>
    </row>
    <row r="75" spans="1:10" x14ac:dyDescent="0.15">
      <c r="A75" s="37"/>
      <c r="B75" s="37"/>
      <c r="C75" s="126"/>
      <c r="D75" s="37"/>
      <c r="E75" s="37"/>
      <c r="F75" s="37"/>
      <c r="G75" s="37"/>
      <c r="H75" s="37"/>
      <c r="I75" s="37"/>
      <c r="J75" s="37"/>
    </row>
    <row r="76" spans="1:10" x14ac:dyDescent="0.15">
      <c r="A76" s="37"/>
      <c r="B76" s="37"/>
      <c r="C76" s="126"/>
      <c r="D76" s="37"/>
      <c r="E76" s="37"/>
      <c r="F76" s="37"/>
      <c r="G76" s="37"/>
      <c r="H76" s="37"/>
      <c r="I76" s="37"/>
      <c r="J76" s="37"/>
    </row>
    <row r="77" spans="1:10" x14ac:dyDescent="0.15">
      <c r="A77" s="37"/>
      <c r="B77" s="37"/>
      <c r="C77" s="126"/>
      <c r="D77" s="37"/>
      <c r="E77" s="37"/>
      <c r="F77" s="37"/>
      <c r="G77" s="37"/>
      <c r="H77" s="37"/>
      <c r="I77" s="37"/>
      <c r="J77" s="37"/>
    </row>
    <row r="78" spans="1:10" x14ac:dyDescent="0.15">
      <c r="A78" s="37"/>
      <c r="B78" s="37"/>
      <c r="C78" s="126"/>
      <c r="D78" s="37"/>
      <c r="E78" s="37"/>
      <c r="F78" s="37"/>
      <c r="G78" s="37"/>
      <c r="H78" s="37"/>
      <c r="I78" s="37"/>
      <c r="J78" s="37"/>
    </row>
    <row r="79" spans="1:10" x14ac:dyDescent="0.15">
      <c r="A79" s="37"/>
      <c r="B79" s="37"/>
      <c r="C79" s="126"/>
      <c r="D79" s="37"/>
      <c r="E79" s="37"/>
      <c r="F79" s="37"/>
      <c r="G79" s="37"/>
      <c r="H79" s="37"/>
      <c r="I79" s="37"/>
      <c r="J79" s="37"/>
    </row>
    <row r="80" spans="1:10" x14ac:dyDescent="0.15">
      <c r="A80" s="37"/>
      <c r="B80" s="37"/>
      <c r="C80" s="126"/>
      <c r="D80" s="37"/>
      <c r="E80" s="37"/>
      <c r="F80" s="37"/>
      <c r="G80" s="37"/>
      <c r="H80" s="37"/>
      <c r="I80" s="37"/>
      <c r="J80" s="37"/>
    </row>
    <row r="81" spans="1:10" x14ac:dyDescent="0.15">
      <c r="A81" s="37"/>
      <c r="B81" s="37"/>
      <c r="C81" s="126"/>
      <c r="D81" s="37"/>
      <c r="E81" s="37"/>
      <c r="F81" s="37"/>
      <c r="G81" s="37"/>
      <c r="H81" s="37"/>
      <c r="I81" s="37"/>
      <c r="J81" s="37"/>
    </row>
    <row r="82" spans="1:10" x14ac:dyDescent="0.15">
      <c r="A82" s="37"/>
      <c r="B82" s="37"/>
      <c r="C82" s="126"/>
      <c r="D82" s="37"/>
      <c r="E82" s="37"/>
      <c r="F82" s="37"/>
      <c r="G82" s="37"/>
      <c r="H82" s="37"/>
      <c r="I82" s="37"/>
      <c r="J82" s="37"/>
    </row>
    <row r="83" spans="1:10" x14ac:dyDescent="0.15">
      <c r="A83" s="37"/>
      <c r="B83" s="37"/>
      <c r="C83" s="126"/>
      <c r="D83" s="37"/>
      <c r="E83" s="37"/>
      <c r="F83" s="37"/>
      <c r="G83" s="37"/>
      <c r="H83" s="37"/>
      <c r="I83" s="37"/>
      <c r="J83" s="37"/>
    </row>
    <row r="84" spans="1:10" x14ac:dyDescent="0.15">
      <c r="A84" s="37"/>
      <c r="B84" s="37"/>
      <c r="C84" s="126"/>
      <c r="D84" s="37"/>
      <c r="E84" s="37"/>
      <c r="F84" s="37"/>
      <c r="G84" s="37"/>
      <c r="H84" s="37"/>
      <c r="I84" s="37"/>
      <c r="J84" s="37"/>
    </row>
    <row r="85" spans="1:10" x14ac:dyDescent="0.15">
      <c r="A85" s="37"/>
      <c r="B85" s="37"/>
      <c r="C85" s="126"/>
      <c r="D85" s="37"/>
      <c r="E85" s="37"/>
      <c r="F85" s="37"/>
      <c r="G85" s="37"/>
      <c r="H85" s="37"/>
      <c r="I85" s="37"/>
      <c r="J85" s="37"/>
    </row>
    <row r="86" spans="1:10" x14ac:dyDescent="0.15">
      <c r="A86" s="37"/>
      <c r="B86" s="37"/>
      <c r="C86" s="126"/>
      <c r="D86" s="37"/>
      <c r="E86" s="37"/>
      <c r="F86" s="37"/>
      <c r="G86" s="37"/>
      <c r="H86" s="37"/>
      <c r="I86" s="37"/>
      <c r="J86" s="37"/>
    </row>
    <row r="87" spans="1:10" x14ac:dyDescent="0.15">
      <c r="A87" s="37"/>
      <c r="B87" s="37"/>
      <c r="C87" s="126"/>
      <c r="D87" s="37"/>
      <c r="E87" s="37"/>
      <c r="F87" s="37"/>
      <c r="G87" s="37"/>
      <c r="H87" s="37"/>
      <c r="I87" s="37"/>
      <c r="J87" s="37"/>
    </row>
    <row r="88" spans="1:10" x14ac:dyDescent="0.15">
      <c r="A88" s="37"/>
      <c r="B88" s="37"/>
      <c r="C88" s="126"/>
      <c r="D88" s="37"/>
      <c r="E88" s="37"/>
      <c r="F88" s="37"/>
      <c r="G88" s="37"/>
      <c r="H88" s="37"/>
      <c r="I88" s="37"/>
      <c r="J88" s="37"/>
    </row>
    <row r="89" spans="1:10" x14ac:dyDescent="0.15">
      <c r="A89" s="37"/>
      <c r="B89" s="37"/>
      <c r="C89" s="126"/>
      <c r="D89" s="37"/>
      <c r="E89" s="37"/>
      <c r="F89" s="37"/>
      <c r="G89" s="37"/>
      <c r="H89" s="37"/>
      <c r="I89" s="37"/>
      <c r="J89" s="37"/>
    </row>
    <row r="90" spans="1:10" x14ac:dyDescent="0.15">
      <c r="A90" s="37"/>
      <c r="B90" s="37"/>
      <c r="C90" s="126"/>
      <c r="D90" s="37"/>
      <c r="E90" s="37"/>
      <c r="F90" s="37"/>
      <c r="G90" s="37"/>
      <c r="H90" s="37"/>
      <c r="I90" s="37"/>
      <c r="J90" s="37"/>
    </row>
    <row r="91" spans="1:10" x14ac:dyDescent="0.15">
      <c r="A91" s="37"/>
      <c r="B91" s="37"/>
      <c r="C91" s="126"/>
      <c r="D91" s="37"/>
      <c r="E91" s="37"/>
      <c r="F91" s="37"/>
      <c r="G91" s="37"/>
      <c r="H91" s="37"/>
      <c r="I91" s="37"/>
      <c r="J91" s="37"/>
    </row>
    <row r="92" spans="1:10" x14ac:dyDescent="0.15">
      <c r="A92" s="37"/>
      <c r="B92" s="37"/>
      <c r="C92" s="126"/>
      <c r="D92" s="37"/>
      <c r="E92" s="37"/>
      <c r="F92" s="37"/>
      <c r="G92" s="37"/>
      <c r="H92" s="37"/>
      <c r="I92" s="37"/>
      <c r="J92" s="37"/>
    </row>
    <row r="93" spans="1:10" x14ac:dyDescent="0.15">
      <c r="A93" s="37"/>
      <c r="B93" s="37"/>
      <c r="C93" s="126"/>
      <c r="D93" s="37"/>
      <c r="E93" s="37"/>
      <c r="F93" s="37"/>
      <c r="G93" s="37"/>
      <c r="H93" s="37"/>
      <c r="I93" s="37"/>
      <c r="J93" s="37"/>
    </row>
    <row r="94" spans="1:10" x14ac:dyDescent="0.15">
      <c r="A94" s="37"/>
      <c r="B94" s="37"/>
      <c r="C94" s="126"/>
      <c r="D94" s="37"/>
      <c r="E94" s="37"/>
      <c r="F94" s="37"/>
      <c r="G94" s="37"/>
      <c r="H94" s="37"/>
      <c r="I94" s="37"/>
      <c r="J94" s="37"/>
    </row>
    <row r="95" spans="1:10" x14ac:dyDescent="0.15">
      <c r="A95" s="37"/>
      <c r="B95" s="37"/>
      <c r="C95" s="126"/>
      <c r="D95" s="37"/>
      <c r="E95" s="37"/>
      <c r="F95" s="37"/>
      <c r="G95" s="37"/>
      <c r="H95" s="37"/>
      <c r="I95" s="37"/>
      <c r="J95" s="37"/>
    </row>
    <row r="96" spans="1:10" x14ac:dyDescent="0.15">
      <c r="A96" s="37"/>
      <c r="B96" s="37"/>
      <c r="C96" s="126"/>
      <c r="D96" s="37"/>
      <c r="E96" s="37"/>
      <c r="F96" s="37"/>
      <c r="G96" s="37"/>
      <c r="H96" s="37"/>
      <c r="I96" s="37"/>
      <c r="J96" s="37"/>
    </row>
    <row r="97" spans="1:10" x14ac:dyDescent="0.15">
      <c r="A97" s="37"/>
      <c r="B97" s="37"/>
      <c r="C97" s="126"/>
      <c r="D97" s="37"/>
      <c r="E97" s="37"/>
      <c r="F97" s="37"/>
      <c r="G97" s="37"/>
      <c r="H97" s="37"/>
      <c r="I97" s="37"/>
      <c r="J97" s="37"/>
    </row>
    <row r="98" spans="1:10" x14ac:dyDescent="0.15">
      <c r="A98" s="37"/>
      <c r="B98" s="37"/>
      <c r="C98" s="126"/>
      <c r="D98" s="37"/>
      <c r="E98" s="37"/>
      <c r="F98" s="37"/>
      <c r="G98" s="37"/>
      <c r="H98" s="37"/>
      <c r="I98" s="37"/>
      <c r="J98" s="37"/>
    </row>
    <row r="99" spans="1:10" x14ac:dyDescent="0.15">
      <c r="A99" s="37"/>
      <c r="B99" s="37"/>
      <c r="C99" s="126"/>
      <c r="D99" s="37"/>
      <c r="E99" s="37"/>
      <c r="F99" s="37"/>
      <c r="G99" s="37"/>
      <c r="H99" s="37"/>
      <c r="I99" s="37"/>
      <c r="J99" s="37"/>
    </row>
    <row r="100" spans="1:10" x14ac:dyDescent="0.15">
      <c r="A100" s="37"/>
      <c r="B100" s="37"/>
      <c r="C100" s="126"/>
      <c r="D100" s="37"/>
      <c r="E100" s="37"/>
      <c r="F100" s="37"/>
      <c r="G100" s="37"/>
      <c r="H100" s="37"/>
      <c r="I100" s="37"/>
      <c r="J100" s="37"/>
    </row>
    <row r="101" spans="1:10" x14ac:dyDescent="0.15">
      <c r="A101" s="37"/>
      <c r="B101" s="37"/>
      <c r="C101" s="126"/>
      <c r="D101" s="37"/>
      <c r="E101" s="37"/>
      <c r="F101" s="37"/>
      <c r="G101" s="37"/>
      <c r="H101" s="37"/>
      <c r="I101" s="37"/>
      <c r="J101" s="37"/>
    </row>
    <row r="102" spans="1:10" x14ac:dyDescent="0.15">
      <c r="A102" s="37"/>
      <c r="B102" s="37"/>
      <c r="C102" s="126"/>
      <c r="D102" s="37"/>
      <c r="E102" s="37"/>
      <c r="F102" s="37"/>
      <c r="G102" s="37"/>
      <c r="H102" s="37"/>
      <c r="I102" s="37"/>
      <c r="J102" s="37"/>
    </row>
    <row r="103" spans="1:10" x14ac:dyDescent="0.15">
      <c r="A103" s="37"/>
      <c r="B103" s="37"/>
      <c r="C103" s="126"/>
      <c r="D103" s="37"/>
      <c r="E103" s="37"/>
      <c r="F103" s="37"/>
      <c r="G103" s="37"/>
      <c r="H103" s="37"/>
      <c r="I103" s="37"/>
      <c r="J103" s="37"/>
    </row>
    <row r="104" spans="1:10" x14ac:dyDescent="0.15">
      <c r="A104" s="37"/>
      <c r="B104" s="37"/>
      <c r="C104" s="126"/>
      <c r="D104" s="37"/>
      <c r="E104" s="37"/>
      <c r="F104" s="37"/>
      <c r="G104" s="37"/>
      <c r="H104" s="37"/>
      <c r="I104" s="37"/>
      <c r="J104" s="37"/>
    </row>
    <row r="105" spans="1:10" x14ac:dyDescent="0.15">
      <c r="A105" s="37"/>
      <c r="B105" s="37"/>
      <c r="C105" s="126"/>
      <c r="D105" s="37"/>
      <c r="E105" s="37"/>
      <c r="F105" s="37"/>
      <c r="G105" s="37"/>
      <c r="H105" s="37"/>
      <c r="I105" s="37"/>
      <c r="J105" s="37"/>
    </row>
    <row r="106" spans="1:10" x14ac:dyDescent="0.15">
      <c r="A106" s="37"/>
      <c r="B106" s="37"/>
      <c r="C106" s="126"/>
      <c r="D106" s="37"/>
      <c r="E106" s="37"/>
      <c r="F106" s="37"/>
      <c r="G106" s="37"/>
      <c r="H106" s="37"/>
      <c r="I106" s="37"/>
      <c r="J106" s="37"/>
    </row>
    <row r="107" spans="1:10" x14ac:dyDescent="0.15">
      <c r="A107" s="37"/>
      <c r="B107" s="37"/>
      <c r="C107" s="126"/>
      <c r="D107" s="37"/>
      <c r="E107" s="37"/>
      <c r="F107" s="37"/>
      <c r="G107" s="37"/>
      <c r="H107" s="37"/>
      <c r="I107" s="37"/>
      <c r="J107" s="37"/>
    </row>
    <row r="108" spans="1:10" x14ac:dyDescent="0.15">
      <c r="A108" s="37"/>
      <c r="B108" s="37"/>
      <c r="C108" s="126"/>
      <c r="D108" s="37"/>
      <c r="E108" s="37"/>
      <c r="F108" s="37"/>
      <c r="G108" s="37"/>
      <c r="H108" s="37"/>
      <c r="I108" s="37"/>
      <c r="J108" s="37"/>
    </row>
    <row r="109" spans="1:10" x14ac:dyDescent="0.15">
      <c r="A109" s="37"/>
      <c r="B109" s="37"/>
      <c r="C109" s="126"/>
      <c r="D109" s="37"/>
      <c r="E109" s="37"/>
      <c r="F109" s="37"/>
      <c r="G109" s="37"/>
      <c r="H109" s="37"/>
      <c r="I109" s="37"/>
      <c r="J109" s="37"/>
    </row>
    <row r="110" spans="1:10" x14ac:dyDescent="0.15">
      <c r="A110" s="37"/>
      <c r="B110" s="37"/>
      <c r="C110" s="126"/>
      <c r="D110" s="37"/>
      <c r="E110" s="37"/>
      <c r="F110" s="37"/>
      <c r="G110" s="37"/>
      <c r="H110" s="37"/>
      <c r="I110" s="37"/>
      <c r="J110" s="37"/>
    </row>
    <row r="111" spans="1:10" x14ac:dyDescent="0.15">
      <c r="A111" s="37"/>
      <c r="B111" s="37"/>
      <c r="C111" s="126"/>
      <c r="D111" s="37"/>
      <c r="E111" s="37"/>
      <c r="F111" s="37"/>
      <c r="G111" s="37"/>
      <c r="H111" s="37"/>
      <c r="I111" s="37"/>
      <c r="J111" s="37"/>
    </row>
    <row r="112" spans="1:10" x14ac:dyDescent="0.15">
      <c r="A112" s="37"/>
      <c r="B112" s="37"/>
      <c r="C112" s="126"/>
      <c r="D112" s="37"/>
      <c r="E112" s="37"/>
      <c r="F112" s="37"/>
      <c r="G112" s="37"/>
      <c r="H112" s="37"/>
      <c r="I112" s="37"/>
      <c r="J112" s="37"/>
    </row>
    <row r="113" spans="1:10" x14ac:dyDescent="0.15">
      <c r="A113" s="37"/>
      <c r="B113" s="37"/>
      <c r="C113" s="126"/>
      <c r="D113" s="37"/>
      <c r="E113" s="37"/>
      <c r="F113" s="37"/>
      <c r="G113" s="37"/>
      <c r="H113" s="37"/>
      <c r="I113" s="37"/>
      <c r="J113" s="37"/>
    </row>
    <row r="114" spans="1:10" x14ac:dyDescent="0.15">
      <c r="A114" s="37"/>
      <c r="B114" s="37"/>
      <c r="C114" s="126"/>
      <c r="D114" s="37"/>
      <c r="E114" s="37"/>
      <c r="F114" s="37"/>
      <c r="G114" s="37"/>
      <c r="H114" s="37"/>
      <c r="I114" s="37"/>
      <c r="J114" s="37"/>
    </row>
    <row r="115" spans="1:10" x14ac:dyDescent="0.15">
      <c r="A115" s="37"/>
      <c r="B115" s="37"/>
      <c r="C115" s="126"/>
      <c r="D115" s="37"/>
      <c r="E115" s="37"/>
      <c r="F115" s="37"/>
      <c r="G115" s="37"/>
      <c r="H115" s="37"/>
      <c r="I115" s="37"/>
      <c r="J115" s="37"/>
    </row>
    <row r="116" spans="1:10" x14ac:dyDescent="0.15">
      <c r="A116" s="37"/>
      <c r="B116" s="37"/>
      <c r="C116" s="126"/>
      <c r="D116" s="37"/>
      <c r="E116" s="37"/>
      <c r="F116" s="37"/>
      <c r="G116" s="37"/>
      <c r="H116" s="37"/>
      <c r="I116" s="37"/>
      <c r="J116" s="37"/>
    </row>
    <row r="117" spans="1:10" x14ac:dyDescent="0.15">
      <c r="A117" s="37"/>
      <c r="B117" s="37"/>
      <c r="C117" s="126"/>
      <c r="D117" s="37"/>
      <c r="E117" s="37"/>
      <c r="F117" s="37"/>
      <c r="G117" s="37"/>
      <c r="H117" s="37"/>
      <c r="I117" s="37"/>
      <c r="J117" s="37"/>
    </row>
    <row r="118" spans="1:10" x14ac:dyDescent="0.15">
      <c r="A118" s="37"/>
      <c r="B118" s="37"/>
      <c r="C118" s="126"/>
      <c r="D118" s="37"/>
      <c r="E118" s="37"/>
      <c r="F118" s="37"/>
      <c r="G118" s="37"/>
      <c r="H118" s="37"/>
      <c r="I118" s="37"/>
      <c r="J118" s="37"/>
    </row>
    <row r="119" spans="1:10" x14ac:dyDescent="0.15">
      <c r="A119" s="37"/>
      <c r="B119" s="37"/>
      <c r="C119" s="126"/>
      <c r="D119" s="37"/>
      <c r="E119" s="37"/>
      <c r="F119" s="37"/>
      <c r="G119" s="37"/>
      <c r="H119" s="37"/>
      <c r="I119" s="37"/>
      <c r="J119" s="37"/>
    </row>
    <row r="120" spans="1:10" x14ac:dyDescent="0.15">
      <c r="A120" s="37"/>
      <c r="B120" s="37"/>
      <c r="C120" s="126"/>
      <c r="D120" s="37"/>
      <c r="E120" s="37"/>
      <c r="F120" s="37"/>
      <c r="G120" s="37"/>
      <c r="H120" s="37"/>
      <c r="I120" s="37"/>
      <c r="J120" s="37"/>
    </row>
    <row r="121" spans="1:10" x14ac:dyDescent="0.15">
      <c r="A121" s="37"/>
      <c r="B121" s="37"/>
      <c r="C121" s="126"/>
      <c r="D121" s="37"/>
      <c r="E121" s="37"/>
      <c r="F121" s="37"/>
      <c r="G121" s="37"/>
      <c r="H121" s="37"/>
      <c r="I121" s="37"/>
      <c r="J121" s="37"/>
    </row>
    <row r="122" spans="1:10" x14ac:dyDescent="0.15">
      <c r="A122" s="37"/>
      <c r="B122" s="37"/>
      <c r="C122" s="126"/>
      <c r="D122" s="37"/>
      <c r="E122" s="37"/>
      <c r="F122" s="37"/>
      <c r="G122" s="37"/>
      <c r="H122" s="37"/>
      <c r="I122" s="37"/>
      <c r="J122" s="37"/>
    </row>
    <row r="123" spans="1:10" x14ac:dyDescent="0.15">
      <c r="A123" s="37"/>
      <c r="B123" s="37"/>
      <c r="C123" s="126"/>
      <c r="D123" s="37"/>
      <c r="E123" s="37"/>
      <c r="F123" s="37"/>
      <c r="G123" s="37"/>
      <c r="H123" s="37"/>
      <c r="I123" s="37"/>
      <c r="J123" s="37"/>
    </row>
  </sheetData>
  <mergeCells count="9">
    <mergeCell ref="C16:C17"/>
    <mergeCell ref="C18:C19"/>
    <mergeCell ref="C27:C28"/>
    <mergeCell ref="C29:C30"/>
    <mergeCell ref="C5:G5"/>
    <mergeCell ref="E9:G9"/>
    <mergeCell ref="C10:C11"/>
    <mergeCell ref="C12:C13"/>
    <mergeCell ref="C14:C15"/>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18"/>
  <sheetViews>
    <sheetView view="pageBreakPreview" topLeftCell="B1" zoomScale="85" zoomScaleSheetLayoutView="85" workbookViewId="0">
      <selection activeCell="M14" sqref="M14"/>
    </sheetView>
  </sheetViews>
  <sheetFormatPr defaultRowHeight="13.5" x14ac:dyDescent="0.15"/>
  <cols>
    <col min="1" max="1" width="1.875" style="37" hidden="1" customWidth="1"/>
    <col min="2" max="2" width="2.625" style="126" customWidth="1"/>
    <col min="3" max="3" width="3.625" style="37" customWidth="1"/>
    <col min="4" max="4" width="4.25" style="37" customWidth="1"/>
    <col min="5" max="5" width="11.625" style="227" customWidth="1"/>
    <col min="6" max="6" width="13.125" style="37" customWidth="1"/>
    <col min="7" max="7" width="10.75" style="37" customWidth="1"/>
    <col min="8" max="8" width="6.125" style="37" customWidth="1"/>
    <col min="9" max="9" width="13.75" style="37" customWidth="1"/>
    <col min="10" max="10" width="10.625" style="37" customWidth="1"/>
    <col min="11" max="11" width="11" style="37" customWidth="1"/>
    <col min="12" max="12" width="9.625" style="37" customWidth="1"/>
    <col min="13" max="13" width="8.375" style="37" customWidth="1"/>
    <col min="14" max="14" width="8.75" style="37" customWidth="1"/>
    <col min="15" max="15" width="6.625" style="37" customWidth="1"/>
    <col min="16" max="16" width="7.25" style="126" customWidth="1"/>
    <col min="17" max="17" width="12.625" style="126" customWidth="1"/>
    <col min="18" max="21" width="11.25" style="37" customWidth="1"/>
    <col min="22" max="22" width="2.375" style="37" customWidth="1"/>
    <col min="23" max="23" width="9" style="37" customWidth="1"/>
    <col min="24" max="16384" width="9" style="37"/>
  </cols>
  <sheetData>
    <row r="1" spans="2:29" ht="7.5" customHeight="1" x14ac:dyDescent="0.15"/>
    <row r="2" spans="2:29" ht="30" customHeight="1" x14ac:dyDescent="0.15">
      <c r="B2" s="74" t="s">
        <v>5</v>
      </c>
    </row>
    <row r="3" spans="2:29" ht="21" x14ac:dyDescent="0.15">
      <c r="D3" s="942" t="s">
        <v>362</v>
      </c>
      <c r="E3" s="942"/>
      <c r="F3" s="942"/>
      <c r="G3" s="942"/>
      <c r="H3" s="942"/>
      <c r="I3" s="942"/>
      <c r="J3" s="942"/>
      <c r="K3" s="942"/>
      <c r="L3" s="942"/>
      <c r="M3" s="942"/>
      <c r="N3" s="942"/>
      <c r="O3" s="942"/>
      <c r="P3" s="942"/>
      <c r="Q3" s="942"/>
      <c r="R3" s="942"/>
      <c r="S3" s="942"/>
      <c r="T3" s="942"/>
      <c r="U3" s="22"/>
    </row>
    <row r="4" spans="2:29" ht="9" customHeight="1" x14ac:dyDescent="0.15">
      <c r="D4" s="22"/>
      <c r="E4" s="22"/>
      <c r="F4" s="22"/>
      <c r="G4" s="22"/>
      <c r="H4" s="22"/>
      <c r="I4" s="22"/>
      <c r="J4" s="22"/>
      <c r="K4" s="22"/>
      <c r="L4" s="22"/>
      <c r="M4" s="22"/>
      <c r="N4" s="22"/>
      <c r="O4" s="22"/>
      <c r="P4" s="22"/>
      <c r="Q4" s="22"/>
      <c r="R4" s="22"/>
      <c r="S4" s="22"/>
      <c r="T4" s="22"/>
      <c r="U4" s="22"/>
    </row>
    <row r="5" spans="2:29" ht="11.25" customHeight="1" x14ac:dyDescent="0.15">
      <c r="D5" s="22"/>
      <c r="E5" s="22"/>
      <c r="F5" s="22"/>
      <c r="G5" s="22"/>
      <c r="H5" s="22"/>
      <c r="I5" s="22"/>
      <c r="J5" s="22"/>
      <c r="K5" s="22"/>
      <c r="L5" s="22"/>
      <c r="M5" s="329"/>
      <c r="N5" s="329"/>
      <c r="O5" s="329"/>
      <c r="P5" s="329"/>
      <c r="Q5" s="329"/>
      <c r="R5" s="329"/>
      <c r="S5" s="22"/>
      <c r="T5" s="22"/>
      <c r="U5" s="22"/>
    </row>
    <row r="6" spans="2:29" ht="24.75" customHeight="1" x14ac:dyDescent="0.15">
      <c r="D6" s="22"/>
      <c r="F6" s="23" t="s">
        <v>113</v>
      </c>
      <c r="G6" s="22"/>
      <c r="H6" s="22"/>
      <c r="I6" s="22"/>
      <c r="J6" s="22"/>
      <c r="K6" s="22"/>
      <c r="L6" s="319"/>
      <c r="M6" s="22"/>
      <c r="N6" s="22"/>
      <c r="O6" s="943"/>
      <c r="P6" s="943"/>
      <c r="Q6" s="382"/>
      <c r="R6" s="943"/>
      <c r="S6" s="943"/>
      <c r="T6" s="382"/>
      <c r="U6" s="382"/>
    </row>
    <row r="8" spans="2:29" s="126" customFormat="1" ht="24" customHeight="1" x14ac:dyDescent="0.15">
      <c r="C8" s="228" t="s">
        <v>194</v>
      </c>
      <c r="D8" s="239"/>
      <c r="E8" s="247"/>
      <c r="F8" s="250"/>
      <c r="G8" s="250"/>
      <c r="H8" s="270"/>
      <c r="I8" s="285"/>
      <c r="J8" s="247"/>
      <c r="K8" s="239" t="s">
        <v>338</v>
      </c>
      <c r="L8" s="944" t="s">
        <v>150</v>
      </c>
      <c r="M8" s="945"/>
      <c r="N8" s="945"/>
      <c r="O8" s="946"/>
      <c r="P8" s="947" t="s">
        <v>339</v>
      </c>
      <c r="Q8" s="948"/>
      <c r="R8" s="983" t="s">
        <v>124</v>
      </c>
      <c r="S8" s="984"/>
      <c r="T8" s="984"/>
      <c r="U8" s="985"/>
      <c r="V8" s="455"/>
    </row>
    <row r="9" spans="2:29" ht="42" customHeight="1" x14ac:dyDescent="0.15">
      <c r="C9" s="1030" t="s">
        <v>344</v>
      </c>
      <c r="D9" s="1031" t="s">
        <v>340</v>
      </c>
      <c r="E9" s="1032" t="s">
        <v>269</v>
      </c>
      <c r="F9" s="246" t="s">
        <v>341</v>
      </c>
      <c r="G9" s="246" t="s">
        <v>68</v>
      </c>
      <c r="H9" s="64" t="s">
        <v>275</v>
      </c>
      <c r="I9" s="286" t="s">
        <v>342</v>
      </c>
      <c r="J9" s="199" t="s">
        <v>293</v>
      </c>
      <c r="K9" s="240" t="s">
        <v>294</v>
      </c>
      <c r="L9" s="63" t="s">
        <v>13</v>
      </c>
      <c r="M9" s="949" t="s">
        <v>23</v>
      </c>
      <c r="N9" s="950"/>
      <c r="O9" s="99" t="s">
        <v>8</v>
      </c>
      <c r="P9" s="361" t="s">
        <v>111</v>
      </c>
      <c r="Q9" s="383" t="s">
        <v>343</v>
      </c>
      <c r="R9" s="767"/>
      <c r="S9" s="986"/>
      <c r="T9" s="986"/>
      <c r="U9" s="987"/>
      <c r="V9" s="455"/>
    </row>
    <row r="10" spans="2:29" ht="37.5" customHeight="1" x14ac:dyDescent="0.15">
      <c r="C10" s="1033"/>
      <c r="D10" s="1031"/>
      <c r="E10" s="1032"/>
      <c r="F10" s="251" t="s">
        <v>216</v>
      </c>
      <c r="G10" s="251" t="s">
        <v>214</v>
      </c>
      <c r="H10" s="271" t="s">
        <v>157</v>
      </c>
      <c r="I10" s="287" t="s">
        <v>235</v>
      </c>
      <c r="J10" s="299" t="s">
        <v>268</v>
      </c>
      <c r="K10" s="248"/>
      <c r="L10" s="271" t="s">
        <v>17</v>
      </c>
      <c r="M10" s="330"/>
      <c r="N10" s="340" t="s">
        <v>21</v>
      </c>
      <c r="O10" s="352" t="s">
        <v>19</v>
      </c>
      <c r="P10" s="362" t="s">
        <v>115</v>
      </c>
      <c r="Q10" s="383" t="s">
        <v>198</v>
      </c>
      <c r="R10" s="787"/>
      <c r="S10" s="875"/>
      <c r="T10" s="875"/>
      <c r="U10" s="988"/>
      <c r="V10" s="456"/>
      <c r="W10" s="262"/>
      <c r="X10" s="381"/>
    </row>
    <row r="11" spans="2:29" ht="18" customHeight="1" x14ac:dyDescent="0.15">
      <c r="C11" s="229"/>
      <c r="D11" s="241">
        <v>1</v>
      </c>
      <c r="E11" s="989" t="s">
        <v>131</v>
      </c>
      <c r="F11" s="252">
        <f>+G11+J11</f>
        <v>0</v>
      </c>
      <c r="G11" s="252">
        <f>+IF(K11=2,(L11*M11*O11),(L11*M11*O11)-J11)</f>
        <v>0</v>
      </c>
      <c r="H11" s="272">
        <v>1</v>
      </c>
      <c r="I11" s="288">
        <f>+INT(G11*H11)</f>
        <v>0</v>
      </c>
      <c r="J11" s="159">
        <f>+IF(K11=1,INT((L11*M11*O11)-((L11*M11*O11)/1.1)),0)</f>
        <v>0</v>
      </c>
      <c r="K11" s="308"/>
      <c r="L11" s="320"/>
      <c r="M11" s="331"/>
      <c r="N11" s="341"/>
      <c r="O11" s="353"/>
      <c r="P11" s="363"/>
      <c r="Q11" s="384">
        <f>+IF(P11="○",I11,)</f>
        <v>0</v>
      </c>
      <c r="R11" s="406"/>
      <c r="S11" s="423"/>
      <c r="T11" s="423"/>
      <c r="U11" s="439"/>
      <c r="V11" s="262"/>
      <c r="W11" s="262"/>
      <c r="Y11" s="126"/>
      <c r="Z11" s="126"/>
      <c r="AA11" s="126"/>
      <c r="AB11" s="126"/>
      <c r="AC11" s="126"/>
    </row>
    <row r="12" spans="2:29" ht="18" customHeight="1" x14ac:dyDescent="0.15">
      <c r="C12" s="230"/>
      <c r="D12" s="242">
        <f>+D11+1</f>
        <v>2</v>
      </c>
      <c r="E12" s="990"/>
      <c r="F12" s="253">
        <f>+G12+J12</f>
        <v>0</v>
      </c>
      <c r="G12" s="253">
        <f>+IF(K12=2,(L12*M12*O12),(L12*M12*O12)-J12)</f>
        <v>0</v>
      </c>
      <c r="H12" s="273">
        <v>1</v>
      </c>
      <c r="I12" s="289">
        <f>+INT(G12*H12)</f>
        <v>0</v>
      </c>
      <c r="J12" s="300">
        <f>+IF(K12=1,INT((L12*M12*O12)-((L12*M12*O12)/1.1)),0)</f>
        <v>0</v>
      </c>
      <c r="K12" s="309"/>
      <c r="L12" s="321"/>
      <c r="M12" s="332"/>
      <c r="N12" s="342"/>
      <c r="O12" s="354"/>
      <c r="P12" s="364"/>
      <c r="Q12" s="385">
        <f>+IF(P12="○",I12,)</f>
        <v>0</v>
      </c>
      <c r="R12" s="407"/>
      <c r="S12" s="424"/>
      <c r="T12" s="424"/>
      <c r="U12" s="440"/>
      <c r="V12" s="262"/>
      <c r="W12" s="262"/>
      <c r="X12" s="126"/>
      <c r="Y12" s="457"/>
      <c r="Z12" s="457"/>
      <c r="AA12" s="457"/>
      <c r="AB12" s="457"/>
      <c r="AC12" s="457"/>
    </row>
    <row r="13" spans="2:29" ht="18" customHeight="1" x14ac:dyDescent="0.15">
      <c r="C13" s="231"/>
      <c r="D13" s="243">
        <f>+D12+1</f>
        <v>3</v>
      </c>
      <c r="E13" s="990"/>
      <c r="F13" s="254">
        <f>+G13+J13</f>
        <v>0</v>
      </c>
      <c r="G13" s="254">
        <f>+IF(K13=2,(L13*M13*O13),(L13*M13*O13)-J13)</f>
        <v>0</v>
      </c>
      <c r="H13" s="274">
        <v>1</v>
      </c>
      <c r="I13" s="290">
        <f>+INT(G13*H13)</f>
        <v>0</v>
      </c>
      <c r="J13" s="301">
        <f>+IF(K13=1,INT((L13*M13*O13)-((L13*M13*O13)/1.1)),0)</f>
        <v>0</v>
      </c>
      <c r="K13" s="309"/>
      <c r="L13" s="321"/>
      <c r="M13" s="332"/>
      <c r="N13" s="342"/>
      <c r="O13" s="354"/>
      <c r="P13" s="365"/>
      <c r="Q13" s="386">
        <f>+IF(P13="○",I13,)</f>
        <v>0</v>
      </c>
      <c r="R13" s="408"/>
      <c r="S13" s="425"/>
      <c r="T13" s="425"/>
      <c r="U13" s="441"/>
      <c r="V13" s="262"/>
      <c r="W13" s="262"/>
      <c r="X13" s="126"/>
      <c r="Y13" s="457"/>
      <c r="Z13" s="457"/>
      <c r="AA13" s="457"/>
      <c r="AB13" s="457"/>
      <c r="AC13" s="457"/>
    </row>
    <row r="14" spans="2:29" ht="18" customHeight="1" x14ac:dyDescent="0.15">
      <c r="C14" s="232"/>
      <c r="D14" s="951" t="s">
        <v>221</v>
      </c>
      <c r="E14" s="952"/>
      <c r="F14" s="255">
        <f>SUM(F11:F13)</f>
        <v>0</v>
      </c>
      <c r="G14" s="265">
        <f>SUM(G11:G13)</f>
        <v>0</v>
      </c>
      <c r="H14" s="275"/>
      <c r="I14" s="291">
        <f>SUM(I11:I13)</f>
        <v>0</v>
      </c>
      <c r="J14" s="265">
        <f>SUM(J11:J13)</f>
        <v>0</v>
      </c>
      <c r="K14" s="297"/>
      <c r="L14" s="322"/>
      <c r="M14" s="333"/>
      <c r="N14" s="343"/>
      <c r="O14" s="283"/>
      <c r="P14" s="164"/>
      <c r="Q14" s="387">
        <f>SUM(Q11:Q13)</f>
        <v>0</v>
      </c>
      <c r="R14" s="409"/>
      <c r="S14" s="426"/>
      <c r="T14" s="426"/>
      <c r="U14" s="442"/>
      <c r="V14" s="262"/>
      <c r="W14" s="262"/>
      <c r="X14" s="126"/>
      <c r="Y14" s="457"/>
      <c r="Z14" s="457"/>
      <c r="AA14" s="457"/>
      <c r="AB14" s="457"/>
      <c r="AC14" s="457"/>
    </row>
    <row r="15" spans="2:29" ht="18" customHeight="1" x14ac:dyDescent="0.15">
      <c r="C15" s="233"/>
      <c r="D15" s="244">
        <f>+D13+1</f>
        <v>4</v>
      </c>
      <c r="E15" s="990" t="s">
        <v>107</v>
      </c>
      <c r="F15" s="256">
        <f t="shared" ref="F15:F21" si="0">+G15+J15</f>
        <v>0</v>
      </c>
      <c r="G15" s="256">
        <f t="shared" ref="G15:G21" si="1">+IF(K15=2,(L15*M15*O15),(L15*M15*O15)-J15)</f>
        <v>0</v>
      </c>
      <c r="H15" s="276">
        <v>1</v>
      </c>
      <c r="I15" s="292">
        <f t="shared" ref="I15:I21" si="2">+INT(G15*H15)</f>
        <v>0</v>
      </c>
      <c r="J15" s="161">
        <f t="shared" ref="J15:J21" si="3">+IF(K15=1,INT((L15*M15*O15)-((L15*M15*O15)/1.1)),0)</f>
        <v>0</v>
      </c>
      <c r="K15" s="310"/>
      <c r="L15" s="323"/>
      <c r="M15" s="334"/>
      <c r="N15" s="344"/>
      <c r="O15" s="355"/>
      <c r="P15" s="366"/>
      <c r="Q15" s="388">
        <f t="shared" ref="Q15:Q21" si="4">+IF(P15="○",I15,)</f>
        <v>0</v>
      </c>
      <c r="R15" s="410"/>
      <c r="S15" s="427"/>
      <c r="T15" s="427"/>
      <c r="U15" s="443"/>
      <c r="V15" s="262"/>
      <c r="W15" s="262"/>
      <c r="X15" s="126"/>
      <c r="Y15" s="457"/>
      <c r="Z15" s="457"/>
      <c r="AA15" s="457"/>
      <c r="AB15" s="457"/>
      <c r="AC15" s="457"/>
    </row>
    <row r="16" spans="2:29" ht="18" customHeight="1" x14ac:dyDescent="0.15">
      <c r="C16" s="230"/>
      <c r="D16" s="244">
        <f t="shared" ref="D16:D21" si="5">+D15+1</f>
        <v>5</v>
      </c>
      <c r="E16" s="990"/>
      <c r="F16" s="256">
        <f t="shared" si="0"/>
        <v>0</v>
      </c>
      <c r="G16" s="256">
        <f t="shared" si="1"/>
        <v>0</v>
      </c>
      <c r="H16" s="276">
        <v>1</v>
      </c>
      <c r="I16" s="292">
        <f t="shared" si="2"/>
        <v>0</v>
      </c>
      <c r="J16" s="161">
        <f t="shared" si="3"/>
        <v>0</v>
      </c>
      <c r="K16" s="310"/>
      <c r="L16" s="323"/>
      <c r="M16" s="334"/>
      <c r="N16" s="344"/>
      <c r="O16" s="355"/>
      <c r="P16" s="367"/>
      <c r="Q16" s="389">
        <f t="shared" si="4"/>
        <v>0</v>
      </c>
      <c r="R16" s="411"/>
      <c r="S16" s="428"/>
      <c r="T16" s="428"/>
      <c r="U16" s="444"/>
      <c r="V16" s="262"/>
      <c r="W16" s="262"/>
      <c r="X16" s="126"/>
      <c r="Y16" s="457"/>
      <c r="Z16" s="457"/>
      <c r="AA16" s="457"/>
      <c r="AB16" s="457"/>
      <c r="AC16" s="457"/>
    </row>
    <row r="17" spans="3:29" ht="18" customHeight="1" x14ac:dyDescent="0.15">
      <c r="C17" s="230"/>
      <c r="D17" s="244">
        <f t="shared" si="5"/>
        <v>6</v>
      </c>
      <c r="E17" s="990"/>
      <c r="F17" s="256">
        <f t="shared" si="0"/>
        <v>0</v>
      </c>
      <c r="G17" s="256">
        <f t="shared" si="1"/>
        <v>0</v>
      </c>
      <c r="H17" s="276">
        <v>1</v>
      </c>
      <c r="I17" s="292">
        <f t="shared" si="2"/>
        <v>0</v>
      </c>
      <c r="J17" s="161">
        <f t="shared" si="3"/>
        <v>0</v>
      </c>
      <c r="K17" s="310"/>
      <c r="L17" s="323"/>
      <c r="M17" s="334"/>
      <c r="N17" s="344"/>
      <c r="O17" s="355"/>
      <c r="P17" s="367"/>
      <c r="Q17" s="389">
        <f t="shared" si="4"/>
        <v>0</v>
      </c>
      <c r="R17" s="411"/>
      <c r="S17" s="428"/>
      <c r="T17" s="428"/>
      <c r="U17" s="444"/>
      <c r="V17" s="262"/>
      <c r="W17" s="262"/>
      <c r="X17" s="126"/>
      <c r="Y17" s="457"/>
      <c r="Z17" s="457"/>
      <c r="AA17" s="457"/>
      <c r="AB17" s="457"/>
      <c r="AC17" s="457"/>
    </row>
    <row r="18" spans="3:29" ht="18" customHeight="1" x14ac:dyDescent="0.15">
      <c r="C18" s="230"/>
      <c r="D18" s="244">
        <f t="shared" si="5"/>
        <v>7</v>
      </c>
      <c r="E18" s="990"/>
      <c r="F18" s="256">
        <f t="shared" si="0"/>
        <v>0</v>
      </c>
      <c r="G18" s="256">
        <f t="shared" si="1"/>
        <v>0</v>
      </c>
      <c r="H18" s="276">
        <v>1</v>
      </c>
      <c r="I18" s="292">
        <f t="shared" si="2"/>
        <v>0</v>
      </c>
      <c r="J18" s="161">
        <f t="shared" si="3"/>
        <v>0</v>
      </c>
      <c r="K18" s="310"/>
      <c r="L18" s="323"/>
      <c r="M18" s="334"/>
      <c r="N18" s="344"/>
      <c r="O18" s="355"/>
      <c r="P18" s="367"/>
      <c r="Q18" s="389">
        <f t="shared" si="4"/>
        <v>0</v>
      </c>
      <c r="R18" s="411"/>
      <c r="S18" s="428"/>
      <c r="T18" s="428"/>
      <c r="U18" s="444"/>
      <c r="V18" s="262"/>
      <c r="W18" s="262"/>
      <c r="X18" s="126"/>
      <c r="Y18" s="457"/>
      <c r="Z18" s="457"/>
      <c r="AA18" s="457"/>
      <c r="AB18" s="457"/>
      <c r="AC18" s="457"/>
    </row>
    <row r="19" spans="3:29" ht="18" customHeight="1" x14ac:dyDescent="0.15">
      <c r="C19" s="230"/>
      <c r="D19" s="244">
        <f t="shared" si="5"/>
        <v>8</v>
      </c>
      <c r="E19" s="990"/>
      <c r="F19" s="256">
        <f t="shared" si="0"/>
        <v>0</v>
      </c>
      <c r="G19" s="256">
        <f t="shared" si="1"/>
        <v>0</v>
      </c>
      <c r="H19" s="276">
        <v>1</v>
      </c>
      <c r="I19" s="292">
        <f t="shared" si="2"/>
        <v>0</v>
      </c>
      <c r="J19" s="161">
        <f t="shared" si="3"/>
        <v>0</v>
      </c>
      <c r="K19" s="310"/>
      <c r="L19" s="323"/>
      <c r="M19" s="334"/>
      <c r="N19" s="344"/>
      <c r="O19" s="355"/>
      <c r="P19" s="367"/>
      <c r="Q19" s="389">
        <f t="shared" si="4"/>
        <v>0</v>
      </c>
      <c r="R19" s="411"/>
      <c r="S19" s="428"/>
      <c r="T19" s="428"/>
      <c r="U19" s="444"/>
      <c r="V19" s="262"/>
      <c r="W19" s="262"/>
      <c r="X19" s="126"/>
      <c r="Y19" s="457"/>
      <c r="Z19" s="457"/>
      <c r="AA19" s="457"/>
      <c r="AB19" s="457"/>
      <c r="AC19" s="457"/>
    </row>
    <row r="20" spans="3:29" ht="18" customHeight="1" x14ac:dyDescent="0.15">
      <c r="C20" s="230"/>
      <c r="D20" s="242">
        <f t="shared" si="5"/>
        <v>9</v>
      </c>
      <c r="E20" s="990"/>
      <c r="F20" s="253">
        <f t="shared" si="0"/>
        <v>0</v>
      </c>
      <c r="G20" s="253">
        <f t="shared" si="1"/>
        <v>0</v>
      </c>
      <c r="H20" s="273">
        <v>1</v>
      </c>
      <c r="I20" s="289">
        <f t="shared" si="2"/>
        <v>0</v>
      </c>
      <c r="J20" s="300">
        <f t="shared" si="3"/>
        <v>0</v>
      </c>
      <c r="K20" s="259"/>
      <c r="L20" s="324"/>
      <c r="M20" s="335"/>
      <c r="N20" s="345"/>
      <c r="O20" s="356"/>
      <c r="P20" s="368"/>
      <c r="Q20" s="390">
        <f t="shared" si="4"/>
        <v>0</v>
      </c>
      <c r="R20" s="407"/>
      <c r="S20" s="424"/>
      <c r="T20" s="424"/>
      <c r="U20" s="440"/>
      <c r="V20" s="262"/>
      <c r="W20" s="262"/>
    </row>
    <row r="21" spans="3:29" ht="18" customHeight="1" x14ac:dyDescent="0.15">
      <c r="C21" s="230"/>
      <c r="D21" s="242">
        <f t="shared" si="5"/>
        <v>10</v>
      </c>
      <c r="E21" s="990"/>
      <c r="F21" s="254">
        <f t="shared" si="0"/>
        <v>0</v>
      </c>
      <c r="G21" s="254">
        <f t="shared" si="1"/>
        <v>0</v>
      </c>
      <c r="H21" s="274">
        <v>1</v>
      </c>
      <c r="I21" s="290">
        <f t="shared" si="2"/>
        <v>0</v>
      </c>
      <c r="J21" s="301">
        <f t="shared" si="3"/>
        <v>0</v>
      </c>
      <c r="K21" s="309"/>
      <c r="L21" s="321"/>
      <c r="M21" s="332"/>
      <c r="N21" s="342"/>
      <c r="O21" s="354"/>
      <c r="P21" s="365"/>
      <c r="Q21" s="386">
        <f t="shared" si="4"/>
        <v>0</v>
      </c>
      <c r="R21" s="408"/>
      <c r="S21" s="425"/>
      <c r="T21" s="425"/>
      <c r="U21" s="441"/>
      <c r="V21" s="262"/>
      <c r="W21" s="262"/>
    </row>
    <row r="22" spans="3:29" ht="18" customHeight="1" x14ac:dyDescent="0.15">
      <c r="C22" s="232"/>
      <c r="D22" s="951" t="s">
        <v>221</v>
      </c>
      <c r="E22" s="952"/>
      <c r="F22" s="255">
        <f>SUM(F15:F21)</f>
        <v>0</v>
      </c>
      <c r="G22" s="265">
        <f>SUM(G15:G21)</f>
        <v>0</v>
      </c>
      <c r="H22" s="275"/>
      <c r="I22" s="291">
        <f>SUM(I15:I21)</f>
        <v>0</v>
      </c>
      <c r="J22" s="265">
        <f>SUM(J15:J21)</f>
        <v>0</v>
      </c>
      <c r="K22" s="297"/>
      <c r="L22" s="322"/>
      <c r="M22" s="333"/>
      <c r="N22" s="343"/>
      <c r="O22" s="283"/>
      <c r="P22" s="164"/>
      <c r="Q22" s="387">
        <f>SUM(Q15:Q21)</f>
        <v>0</v>
      </c>
      <c r="R22" s="412"/>
      <c r="S22" s="429"/>
      <c r="T22" s="429"/>
      <c r="U22" s="445"/>
      <c r="V22" s="262"/>
      <c r="W22" s="262"/>
    </row>
    <row r="23" spans="3:29" ht="18" customHeight="1" x14ac:dyDescent="0.15">
      <c r="C23" s="230"/>
      <c r="D23" s="242">
        <f>+D21+1</f>
        <v>11</v>
      </c>
      <c r="E23" s="991" t="s">
        <v>201</v>
      </c>
      <c r="F23" s="256">
        <f>+G23+J23</f>
        <v>0</v>
      </c>
      <c r="G23" s="256">
        <f>+IF(K23=2,(L23*M23*O23),(L23*M23*O23)-J23)</f>
        <v>0</v>
      </c>
      <c r="H23" s="276">
        <v>1</v>
      </c>
      <c r="I23" s="292">
        <f>+INT(G23*H23)</f>
        <v>0</v>
      </c>
      <c r="J23" s="161">
        <f>+IF(K23=1,INT((L23*M23*O23)-((L23*M23*O23)/1.1)),0)</f>
        <v>0</v>
      </c>
      <c r="K23" s="308"/>
      <c r="L23" s="320"/>
      <c r="M23" s="331"/>
      <c r="N23" s="341"/>
      <c r="O23" s="353"/>
      <c r="P23" s="369"/>
      <c r="Q23" s="391">
        <f>+IF(P23="○",I23,)</f>
        <v>0</v>
      </c>
      <c r="R23" s="410"/>
      <c r="S23" s="427"/>
      <c r="T23" s="427"/>
      <c r="U23" s="443"/>
      <c r="V23" s="262"/>
      <c r="W23" s="262"/>
    </row>
    <row r="24" spans="3:29" ht="18" customHeight="1" x14ac:dyDescent="0.15">
      <c r="C24" s="230"/>
      <c r="D24" s="242">
        <f>+D23+1</f>
        <v>12</v>
      </c>
      <c r="E24" s="992"/>
      <c r="F24" s="253">
        <f>+G24+J24</f>
        <v>0</v>
      </c>
      <c r="G24" s="253">
        <f>+IF(K24=2,(L24*M24*O24),(L24*M24*O24)-J24)</f>
        <v>0</v>
      </c>
      <c r="H24" s="273">
        <v>1</v>
      </c>
      <c r="I24" s="289">
        <f>+INT(G24*H24)</f>
        <v>0</v>
      </c>
      <c r="J24" s="300">
        <f>+IF(K24=1,INT((L24*M24*O24)-((L24*M24*O24)/1.1)),0)</f>
        <v>0</v>
      </c>
      <c r="K24" s="309"/>
      <c r="L24" s="321"/>
      <c r="M24" s="332"/>
      <c r="N24" s="342"/>
      <c r="O24" s="354"/>
      <c r="P24" s="370"/>
      <c r="Q24" s="392">
        <f>+IF(P24="○",I24,)</f>
        <v>0</v>
      </c>
      <c r="R24" s="407"/>
      <c r="S24" s="424"/>
      <c r="T24" s="424"/>
      <c r="U24" s="440"/>
      <c r="V24" s="262"/>
      <c r="W24" s="262"/>
    </row>
    <row r="25" spans="3:29" ht="18" customHeight="1" x14ac:dyDescent="0.15">
      <c r="C25" s="230"/>
      <c r="D25" s="242">
        <f>+D24+1</f>
        <v>13</v>
      </c>
      <c r="E25" s="992"/>
      <c r="F25" s="254">
        <f>+G25+J25</f>
        <v>0</v>
      </c>
      <c r="G25" s="254">
        <f>+IF(K25=2,(L25*M25*O25),(L25*M25*O25)-J25)</f>
        <v>0</v>
      </c>
      <c r="H25" s="274">
        <v>1</v>
      </c>
      <c r="I25" s="290">
        <f>+INT(G25*H25)</f>
        <v>0</v>
      </c>
      <c r="J25" s="301">
        <f>+IF(K25=1,INT((L25*M25*O25)-((L25*M25*O25)/1.1)),0)</f>
        <v>0</v>
      </c>
      <c r="K25" s="309"/>
      <c r="L25" s="321"/>
      <c r="M25" s="332"/>
      <c r="N25" s="342"/>
      <c r="O25" s="354"/>
      <c r="P25" s="370"/>
      <c r="Q25" s="392">
        <f>+IF(P25="○",I25,)</f>
        <v>0</v>
      </c>
      <c r="R25" s="408"/>
      <c r="S25" s="425"/>
      <c r="T25" s="425"/>
      <c r="U25" s="441"/>
      <c r="V25" s="262"/>
      <c r="W25" s="262"/>
    </row>
    <row r="26" spans="3:29" ht="18" customHeight="1" x14ac:dyDescent="0.15">
      <c r="C26" s="232"/>
      <c r="D26" s="951" t="s">
        <v>221</v>
      </c>
      <c r="E26" s="952"/>
      <c r="F26" s="255">
        <f>SUM(F23:F25)</f>
        <v>0</v>
      </c>
      <c r="G26" s="265">
        <f>SUM(G23:G25)</f>
        <v>0</v>
      </c>
      <c r="H26" s="275"/>
      <c r="I26" s="291">
        <f>SUM(I23:I25)</f>
        <v>0</v>
      </c>
      <c r="J26" s="265">
        <f>SUM(J23:J25)</f>
        <v>0</v>
      </c>
      <c r="K26" s="297"/>
      <c r="L26" s="322"/>
      <c r="M26" s="333"/>
      <c r="N26" s="343"/>
      <c r="O26" s="283"/>
      <c r="P26" s="164"/>
      <c r="Q26" s="393">
        <f>SUM(Q23:Q25)</f>
        <v>0</v>
      </c>
      <c r="R26" s="412"/>
      <c r="S26" s="429"/>
      <c r="T26" s="429"/>
      <c r="U26" s="445"/>
      <c r="V26" s="262"/>
      <c r="W26" s="262"/>
    </row>
    <row r="27" spans="3:29" ht="18" customHeight="1" x14ac:dyDescent="0.15">
      <c r="C27" s="230"/>
      <c r="D27" s="242">
        <f>+D25+1</f>
        <v>14</v>
      </c>
      <c r="E27" s="989" t="s">
        <v>128</v>
      </c>
      <c r="F27" s="256">
        <f t="shared" ref="F27:F35" si="6">+G27+J27</f>
        <v>0</v>
      </c>
      <c r="G27" s="253">
        <f t="shared" ref="G27:G35" si="7">+IF(K27=2,(L27*M27*O27),(L27*M27*O27)-J27)</f>
        <v>0</v>
      </c>
      <c r="H27" s="273">
        <v>1</v>
      </c>
      <c r="I27" s="289">
        <f t="shared" ref="I27:I35" si="8">+INT(G27*H27)</f>
        <v>0</v>
      </c>
      <c r="J27" s="300">
        <f t="shared" ref="J27:J35" si="9">+IF(K27=1,INT((L27*M27*O27)-((L27*M27*O27)/1.1)),0)</f>
        <v>0</v>
      </c>
      <c r="K27" s="259"/>
      <c r="L27" s="324"/>
      <c r="M27" s="335"/>
      <c r="N27" s="345"/>
      <c r="O27" s="356"/>
      <c r="P27" s="371"/>
      <c r="Q27" s="394">
        <f t="shared" ref="Q27:Q35" si="10">+IF(P27="○",I27,)</f>
        <v>0</v>
      </c>
      <c r="R27" s="407"/>
      <c r="S27" s="424"/>
      <c r="T27" s="424"/>
      <c r="U27" s="440"/>
      <c r="V27" s="262"/>
      <c r="W27" s="262"/>
    </row>
    <row r="28" spans="3:29" ht="18" customHeight="1" x14ac:dyDescent="0.15">
      <c r="C28" s="230"/>
      <c r="D28" s="242">
        <f t="shared" ref="D28:D35" si="11">+D27+1</f>
        <v>15</v>
      </c>
      <c r="E28" s="990"/>
      <c r="F28" s="253">
        <f t="shared" si="6"/>
        <v>0</v>
      </c>
      <c r="G28" s="253">
        <f t="shared" si="7"/>
        <v>0</v>
      </c>
      <c r="H28" s="273">
        <v>1</v>
      </c>
      <c r="I28" s="289">
        <f t="shared" si="8"/>
        <v>0</v>
      </c>
      <c r="J28" s="300">
        <f t="shared" si="9"/>
        <v>0</v>
      </c>
      <c r="K28" s="259"/>
      <c r="L28" s="324"/>
      <c r="M28" s="335"/>
      <c r="N28" s="345"/>
      <c r="O28" s="356"/>
      <c r="P28" s="371"/>
      <c r="Q28" s="394">
        <f t="shared" si="10"/>
        <v>0</v>
      </c>
      <c r="R28" s="407"/>
      <c r="S28" s="424"/>
      <c r="T28" s="424"/>
      <c r="U28" s="440"/>
      <c r="V28" s="262"/>
      <c r="W28" s="262"/>
    </row>
    <row r="29" spans="3:29" ht="18" customHeight="1" x14ac:dyDescent="0.15">
      <c r="C29" s="230"/>
      <c r="D29" s="242">
        <f t="shared" si="11"/>
        <v>16</v>
      </c>
      <c r="E29" s="990"/>
      <c r="F29" s="253">
        <f t="shared" si="6"/>
        <v>0</v>
      </c>
      <c r="G29" s="253">
        <f t="shared" si="7"/>
        <v>0</v>
      </c>
      <c r="H29" s="273">
        <v>1</v>
      </c>
      <c r="I29" s="289">
        <f t="shared" si="8"/>
        <v>0</v>
      </c>
      <c r="J29" s="300">
        <f t="shared" si="9"/>
        <v>0</v>
      </c>
      <c r="K29" s="259"/>
      <c r="L29" s="324"/>
      <c r="M29" s="335"/>
      <c r="N29" s="345"/>
      <c r="O29" s="356"/>
      <c r="P29" s="371"/>
      <c r="Q29" s="394">
        <f t="shared" si="10"/>
        <v>0</v>
      </c>
      <c r="R29" s="413"/>
      <c r="S29" s="430"/>
      <c r="T29" s="430"/>
      <c r="U29" s="446"/>
      <c r="V29" s="262"/>
      <c r="W29" s="262"/>
    </row>
    <row r="30" spans="3:29" ht="18" customHeight="1" x14ac:dyDescent="0.15">
      <c r="C30" s="230"/>
      <c r="D30" s="242">
        <f t="shared" si="11"/>
        <v>17</v>
      </c>
      <c r="E30" s="990"/>
      <c r="F30" s="253">
        <f t="shared" si="6"/>
        <v>0</v>
      </c>
      <c r="G30" s="253">
        <f t="shared" si="7"/>
        <v>0</v>
      </c>
      <c r="H30" s="273">
        <v>1</v>
      </c>
      <c r="I30" s="289">
        <f t="shared" si="8"/>
        <v>0</v>
      </c>
      <c r="J30" s="300">
        <f t="shared" si="9"/>
        <v>0</v>
      </c>
      <c r="K30" s="259"/>
      <c r="L30" s="324"/>
      <c r="M30" s="335"/>
      <c r="N30" s="345"/>
      <c r="O30" s="356"/>
      <c r="P30" s="371"/>
      <c r="Q30" s="394">
        <f t="shared" si="10"/>
        <v>0</v>
      </c>
      <c r="R30" s="413"/>
      <c r="S30" s="430"/>
      <c r="T30" s="430"/>
      <c r="U30" s="446"/>
      <c r="V30" s="262"/>
      <c r="W30" s="262"/>
    </row>
    <row r="31" spans="3:29" ht="18" customHeight="1" x14ac:dyDescent="0.15">
      <c r="C31" s="230"/>
      <c r="D31" s="242">
        <f t="shared" si="11"/>
        <v>18</v>
      </c>
      <c r="E31" s="990"/>
      <c r="F31" s="253">
        <f t="shared" si="6"/>
        <v>0</v>
      </c>
      <c r="G31" s="253">
        <f t="shared" si="7"/>
        <v>0</v>
      </c>
      <c r="H31" s="273">
        <v>1</v>
      </c>
      <c r="I31" s="289">
        <f t="shared" si="8"/>
        <v>0</v>
      </c>
      <c r="J31" s="300">
        <f t="shared" si="9"/>
        <v>0</v>
      </c>
      <c r="K31" s="259"/>
      <c r="L31" s="324"/>
      <c r="M31" s="335"/>
      <c r="N31" s="345"/>
      <c r="O31" s="356"/>
      <c r="P31" s="371"/>
      <c r="Q31" s="394">
        <f t="shared" si="10"/>
        <v>0</v>
      </c>
      <c r="R31" s="413"/>
      <c r="S31" s="430"/>
      <c r="T31" s="430"/>
      <c r="U31" s="446"/>
      <c r="V31" s="262"/>
      <c r="W31" s="262"/>
    </row>
    <row r="32" spans="3:29" ht="18" customHeight="1" x14ac:dyDescent="0.15">
      <c r="C32" s="230"/>
      <c r="D32" s="242">
        <f t="shared" si="11"/>
        <v>19</v>
      </c>
      <c r="E32" s="990"/>
      <c r="F32" s="253">
        <f t="shared" si="6"/>
        <v>0</v>
      </c>
      <c r="G32" s="253">
        <f t="shared" si="7"/>
        <v>0</v>
      </c>
      <c r="H32" s="273">
        <v>1</v>
      </c>
      <c r="I32" s="289">
        <f t="shared" si="8"/>
        <v>0</v>
      </c>
      <c r="J32" s="300">
        <f t="shared" si="9"/>
        <v>0</v>
      </c>
      <c r="K32" s="259"/>
      <c r="L32" s="324"/>
      <c r="M32" s="335"/>
      <c r="N32" s="345"/>
      <c r="O32" s="356"/>
      <c r="P32" s="371"/>
      <c r="Q32" s="394">
        <f t="shared" si="10"/>
        <v>0</v>
      </c>
      <c r="R32" s="407"/>
      <c r="S32" s="424"/>
      <c r="T32" s="424"/>
      <c r="U32" s="440"/>
      <c r="V32" s="262"/>
      <c r="W32" s="262"/>
    </row>
    <row r="33" spans="3:23" ht="18" customHeight="1" x14ac:dyDescent="0.15">
      <c r="C33" s="230"/>
      <c r="D33" s="242">
        <f t="shared" si="11"/>
        <v>20</v>
      </c>
      <c r="E33" s="990"/>
      <c r="F33" s="253">
        <f t="shared" si="6"/>
        <v>0</v>
      </c>
      <c r="G33" s="253">
        <f t="shared" si="7"/>
        <v>0</v>
      </c>
      <c r="H33" s="273">
        <v>1</v>
      </c>
      <c r="I33" s="289">
        <f t="shared" si="8"/>
        <v>0</v>
      </c>
      <c r="J33" s="300">
        <f t="shared" si="9"/>
        <v>0</v>
      </c>
      <c r="K33" s="259"/>
      <c r="L33" s="324"/>
      <c r="M33" s="335"/>
      <c r="N33" s="345"/>
      <c r="O33" s="356"/>
      <c r="P33" s="371"/>
      <c r="Q33" s="394">
        <f t="shared" si="10"/>
        <v>0</v>
      </c>
      <c r="R33" s="407"/>
      <c r="S33" s="424"/>
      <c r="T33" s="424"/>
      <c r="U33" s="440"/>
      <c r="V33" s="262"/>
      <c r="W33" s="262"/>
    </row>
    <row r="34" spans="3:23" ht="18" customHeight="1" x14ac:dyDescent="0.15">
      <c r="C34" s="230"/>
      <c r="D34" s="242">
        <f t="shared" si="11"/>
        <v>21</v>
      </c>
      <c r="E34" s="990"/>
      <c r="F34" s="253">
        <f t="shared" si="6"/>
        <v>0</v>
      </c>
      <c r="G34" s="253">
        <f t="shared" si="7"/>
        <v>0</v>
      </c>
      <c r="H34" s="273">
        <v>1</v>
      </c>
      <c r="I34" s="289">
        <f t="shared" si="8"/>
        <v>0</v>
      </c>
      <c r="J34" s="300">
        <f t="shared" si="9"/>
        <v>0</v>
      </c>
      <c r="K34" s="259"/>
      <c r="L34" s="324"/>
      <c r="M34" s="335"/>
      <c r="N34" s="345"/>
      <c r="O34" s="356"/>
      <c r="P34" s="371"/>
      <c r="Q34" s="394">
        <f t="shared" si="10"/>
        <v>0</v>
      </c>
      <c r="R34" s="413"/>
      <c r="S34" s="430"/>
      <c r="T34" s="430"/>
      <c r="U34" s="446"/>
      <c r="V34" s="262"/>
      <c r="W34" s="262"/>
    </row>
    <row r="35" spans="3:23" ht="18" customHeight="1" x14ac:dyDescent="0.15">
      <c r="C35" s="230"/>
      <c r="D35" s="242">
        <f t="shared" si="11"/>
        <v>22</v>
      </c>
      <c r="E35" s="998"/>
      <c r="F35" s="254">
        <f t="shared" si="6"/>
        <v>0</v>
      </c>
      <c r="G35" s="254">
        <f t="shared" si="7"/>
        <v>0</v>
      </c>
      <c r="H35" s="273">
        <v>1</v>
      </c>
      <c r="I35" s="290">
        <f t="shared" si="8"/>
        <v>0</v>
      </c>
      <c r="J35" s="301">
        <f t="shared" si="9"/>
        <v>0</v>
      </c>
      <c r="K35" s="309"/>
      <c r="L35" s="321"/>
      <c r="M35" s="332"/>
      <c r="N35" s="342"/>
      <c r="O35" s="354"/>
      <c r="P35" s="370"/>
      <c r="Q35" s="392">
        <f t="shared" si="10"/>
        <v>0</v>
      </c>
      <c r="R35" s="414"/>
      <c r="S35" s="431"/>
      <c r="T35" s="431"/>
      <c r="U35" s="447"/>
      <c r="V35" s="262"/>
      <c r="W35" s="262"/>
    </row>
    <row r="36" spans="3:23" ht="18" customHeight="1" x14ac:dyDescent="0.15">
      <c r="C36" s="234"/>
      <c r="D36" s="953" t="s">
        <v>221</v>
      </c>
      <c r="E36" s="954"/>
      <c r="F36" s="255">
        <f>SUM(F27:F35)</f>
        <v>0</v>
      </c>
      <c r="G36" s="266">
        <f>SUM(G27:G35)</f>
        <v>0</v>
      </c>
      <c r="H36" s="277"/>
      <c r="I36" s="293">
        <f>SUM(I27:I35)</f>
        <v>0</v>
      </c>
      <c r="J36" s="266">
        <f>SUM(J27:J35)</f>
        <v>0</v>
      </c>
      <c r="K36" s="311"/>
      <c r="L36" s="325"/>
      <c r="M36" s="336"/>
      <c r="N36" s="346"/>
      <c r="O36" s="357"/>
      <c r="P36" s="372"/>
      <c r="Q36" s="395">
        <f>SUM(Q27:Q35)</f>
        <v>0</v>
      </c>
      <c r="R36" s="415"/>
      <c r="S36" s="432"/>
      <c r="T36" s="432"/>
      <c r="U36" s="448"/>
      <c r="V36" s="262"/>
      <c r="W36" s="262"/>
    </row>
    <row r="37" spans="3:23" ht="18" customHeight="1" x14ac:dyDescent="0.15">
      <c r="C37" s="235"/>
      <c r="D37" s="245">
        <f>+D35+1</f>
        <v>23</v>
      </c>
      <c r="E37" s="993" t="s">
        <v>108</v>
      </c>
      <c r="F37" s="257">
        <f>+G37+J37</f>
        <v>0</v>
      </c>
      <c r="G37" s="257">
        <f>+IF(K37=2,(L37*M37*O37),(L37*M37*O37)-J37)</f>
        <v>0</v>
      </c>
      <c r="H37" s="278">
        <v>1</v>
      </c>
      <c r="I37" s="294">
        <f>+INT(G37*H37)</f>
        <v>0</v>
      </c>
      <c r="J37" s="302">
        <f>+IF(K37=1,INT((L37*M37*O37)-((L37*M37*O37)/1.1)),0)</f>
        <v>0</v>
      </c>
      <c r="K37" s="312"/>
      <c r="L37" s="326"/>
      <c r="M37" s="337"/>
      <c r="N37" s="347"/>
      <c r="O37" s="358"/>
      <c r="P37" s="373"/>
      <c r="Q37" s="396">
        <f>+IF(P37="○",I37,)</f>
        <v>0</v>
      </c>
      <c r="R37" s="416"/>
      <c r="S37" s="433"/>
      <c r="T37" s="433"/>
      <c r="U37" s="449"/>
      <c r="V37" s="262"/>
      <c r="W37" s="262"/>
    </row>
    <row r="38" spans="3:23" ht="18" customHeight="1" x14ac:dyDescent="0.15">
      <c r="C38" s="230"/>
      <c r="D38" s="242">
        <f>+D37+1</f>
        <v>24</v>
      </c>
      <c r="E38" s="990"/>
      <c r="F38" s="256">
        <f>+G38+J38</f>
        <v>0</v>
      </c>
      <c r="G38" s="256">
        <f>+IF(K38=2,(L38*M38*O38),(L38*M38*O38)-J38)</f>
        <v>0</v>
      </c>
      <c r="H38" s="276">
        <v>1</v>
      </c>
      <c r="I38" s="292">
        <f>+INT(G38*H38)</f>
        <v>0</v>
      </c>
      <c r="J38" s="161">
        <f>+IF(K38=1,INT((L38*M38*O38)-((L38*M38*O38)/1.1)),0)</f>
        <v>0</v>
      </c>
      <c r="K38" s="310"/>
      <c r="L38" s="323"/>
      <c r="M38" s="334"/>
      <c r="N38" s="344"/>
      <c r="O38" s="355"/>
      <c r="P38" s="374"/>
      <c r="Q38" s="397">
        <f>+IF(P38="○",I38,)</f>
        <v>0</v>
      </c>
      <c r="R38" s="411"/>
      <c r="S38" s="428"/>
      <c r="T38" s="428"/>
      <c r="U38" s="444"/>
      <c r="V38" s="262"/>
      <c r="W38" s="262"/>
    </row>
    <row r="39" spans="3:23" ht="18" customHeight="1" x14ac:dyDescent="0.15">
      <c r="C39" s="230"/>
      <c r="D39" s="242">
        <f>+D38+1</f>
        <v>25</v>
      </c>
      <c r="E39" s="990"/>
      <c r="F39" s="256">
        <f>+G39+J39</f>
        <v>0</v>
      </c>
      <c r="G39" s="256">
        <f>+IF(K39=2,(L39*M39*O39),(L39*M39*O39)-J39)</f>
        <v>0</v>
      </c>
      <c r="H39" s="276">
        <v>1</v>
      </c>
      <c r="I39" s="292">
        <f>+INT(G39*H39)</f>
        <v>0</v>
      </c>
      <c r="J39" s="161">
        <f>+IF(K39=1,INT((L39*M39*O39)-((L39*M39*O39)/1.1)),0)</f>
        <v>0</v>
      </c>
      <c r="K39" s="310"/>
      <c r="L39" s="323"/>
      <c r="M39" s="334"/>
      <c r="N39" s="344"/>
      <c r="O39" s="355"/>
      <c r="P39" s="374"/>
      <c r="Q39" s="397">
        <f>+IF(P39="○",I39,)</f>
        <v>0</v>
      </c>
      <c r="R39" s="411"/>
      <c r="S39" s="428"/>
      <c r="T39" s="428"/>
      <c r="U39" s="444"/>
      <c r="V39" s="262"/>
      <c r="W39" s="262"/>
    </row>
    <row r="40" spans="3:23" ht="18" customHeight="1" x14ac:dyDescent="0.15">
      <c r="C40" s="230"/>
      <c r="D40" s="242">
        <f>+D39+1</f>
        <v>26</v>
      </c>
      <c r="E40" s="990"/>
      <c r="F40" s="253">
        <f>+G40+J40</f>
        <v>0</v>
      </c>
      <c r="G40" s="253">
        <f>+IF(K40=2,(L40*M40*O40),(L40*M40*O40)-J40)</f>
        <v>0</v>
      </c>
      <c r="H40" s="273">
        <v>1</v>
      </c>
      <c r="I40" s="289">
        <f>+INT(G40*H40)</f>
        <v>0</v>
      </c>
      <c r="J40" s="300">
        <f>+IF(K40=1,INT((L40*M40*O40)-((L40*M40*O40)/1.1)),0)</f>
        <v>0</v>
      </c>
      <c r="K40" s="259"/>
      <c r="L40" s="324"/>
      <c r="M40" s="335"/>
      <c r="N40" s="345"/>
      <c r="O40" s="356"/>
      <c r="P40" s="371"/>
      <c r="Q40" s="394">
        <f>+IF(P40="○",I40,)</f>
        <v>0</v>
      </c>
      <c r="R40" s="407"/>
      <c r="S40" s="424"/>
      <c r="T40" s="424"/>
      <c r="U40" s="440"/>
      <c r="V40" s="262"/>
      <c r="W40" s="262"/>
    </row>
    <row r="41" spans="3:23" ht="18" customHeight="1" x14ac:dyDescent="0.15">
      <c r="C41" s="230"/>
      <c r="D41" s="242">
        <f>+D40+1</f>
        <v>27</v>
      </c>
      <c r="E41" s="990"/>
      <c r="F41" s="254">
        <f>+G41+J41</f>
        <v>0</v>
      </c>
      <c r="G41" s="254">
        <f>+IF(K41=2,(L41*M41*O41),(L41*M41*O41)-J41)</f>
        <v>0</v>
      </c>
      <c r="H41" s="274">
        <v>1</v>
      </c>
      <c r="I41" s="290">
        <f>+INT(G41*H41)</f>
        <v>0</v>
      </c>
      <c r="J41" s="301">
        <f>+IF(K41=1,INT((L41*M41*O41)-((L41*M41*O41)/1.1)),0)</f>
        <v>0</v>
      </c>
      <c r="K41" s="309"/>
      <c r="L41" s="321"/>
      <c r="M41" s="332"/>
      <c r="N41" s="342"/>
      <c r="O41" s="354"/>
      <c r="P41" s="370"/>
      <c r="Q41" s="392">
        <f>+IF(P41="○",I41,)</f>
        <v>0</v>
      </c>
      <c r="R41" s="408"/>
      <c r="S41" s="425"/>
      <c r="T41" s="425"/>
      <c r="U41" s="441"/>
      <c r="V41" s="262"/>
      <c r="W41" s="262"/>
    </row>
    <row r="42" spans="3:23" ht="18" customHeight="1" x14ac:dyDescent="0.15">
      <c r="C42" s="232"/>
      <c r="D42" s="951" t="s">
        <v>221</v>
      </c>
      <c r="E42" s="952"/>
      <c r="F42" s="255">
        <f>SUM(F37:F41)</f>
        <v>0</v>
      </c>
      <c r="G42" s="265">
        <f>SUM(G37:G41)</f>
        <v>0</v>
      </c>
      <c r="H42" s="275"/>
      <c r="I42" s="291">
        <f>SUM(I37:I41)</f>
        <v>0</v>
      </c>
      <c r="J42" s="265">
        <f>SUM(J37:J41)</f>
        <v>0</v>
      </c>
      <c r="K42" s="297"/>
      <c r="L42" s="322"/>
      <c r="M42" s="333"/>
      <c r="N42" s="343"/>
      <c r="O42" s="283"/>
      <c r="P42" s="164"/>
      <c r="Q42" s="393">
        <f>SUM(Q37:Q41)</f>
        <v>0</v>
      </c>
      <c r="R42" s="955"/>
      <c r="S42" s="956"/>
      <c r="T42" s="956"/>
      <c r="U42" s="957"/>
      <c r="V42" s="262"/>
      <c r="W42" s="262"/>
    </row>
    <row r="43" spans="3:23" ht="18" customHeight="1" x14ac:dyDescent="0.15">
      <c r="C43" s="230"/>
      <c r="D43" s="242">
        <f>D41+1</f>
        <v>28</v>
      </c>
      <c r="E43" s="994" t="s">
        <v>203</v>
      </c>
      <c r="F43" s="256">
        <f>+G43+J43</f>
        <v>0</v>
      </c>
      <c r="G43" s="253">
        <f>+IF(K43=2,(L43*M43*O43),(L43*M43*O43)-J43)</f>
        <v>0</v>
      </c>
      <c r="H43" s="273">
        <v>1</v>
      </c>
      <c r="I43" s="289">
        <f>+INT(G43*H43)</f>
        <v>0</v>
      </c>
      <c r="J43" s="300">
        <f>+IF(K43=1,INT((L43*M43*O43)-((L43*M43*O43)/1.1)),0)</f>
        <v>0</v>
      </c>
      <c r="K43" s="259"/>
      <c r="L43" s="324"/>
      <c r="M43" s="335"/>
      <c r="N43" s="345"/>
      <c r="O43" s="356"/>
      <c r="P43" s="366"/>
      <c r="Q43" s="388">
        <f>+IF(P43="○",I43,)</f>
        <v>0</v>
      </c>
      <c r="R43" s="413"/>
      <c r="S43" s="430"/>
      <c r="T43" s="430"/>
      <c r="U43" s="446"/>
      <c r="V43" s="262"/>
      <c r="W43" s="262"/>
    </row>
    <row r="44" spans="3:23" ht="18" customHeight="1" x14ac:dyDescent="0.15">
      <c r="C44" s="230"/>
      <c r="D44" s="242">
        <f>+D43+1</f>
        <v>29</v>
      </c>
      <c r="E44" s="995"/>
      <c r="F44" s="253">
        <f>+G44+J44</f>
        <v>0</v>
      </c>
      <c r="G44" s="253">
        <f>+IF(K44=2,(L44*M44*O44),(L44*M44*O44)-J44)</f>
        <v>0</v>
      </c>
      <c r="H44" s="273">
        <v>1</v>
      </c>
      <c r="I44" s="289">
        <f>+INT(G44*H44)</f>
        <v>0</v>
      </c>
      <c r="J44" s="300">
        <f>+IF(K44=1,INT((L44*M44*O44)-((L44*M44*O44)/1.1)),0)</f>
        <v>0</v>
      </c>
      <c r="K44" s="259"/>
      <c r="L44" s="324"/>
      <c r="M44" s="335"/>
      <c r="N44" s="345"/>
      <c r="O44" s="356"/>
      <c r="P44" s="368"/>
      <c r="Q44" s="390">
        <f>+IF(P44="○",I44,)</f>
        <v>0</v>
      </c>
      <c r="R44" s="413"/>
      <c r="S44" s="430"/>
      <c r="T44" s="430"/>
      <c r="U44" s="446"/>
      <c r="V44" s="262"/>
      <c r="W44" s="262"/>
    </row>
    <row r="45" spans="3:23" ht="18" customHeight="1" x14ac:dyDescent="0.15">
      <c r="C45" s="230"/>
      <c r="D45" s="242">
        <f>+D44+1</f>
        <v>30</v>
      </c>
      <c r="E45" s="996"/>
      <c r="F45" s="254">
        <f>+G45+J45</f>
        <v>0</v>
      </c>
      <c r="G45" s="253">
        <f>+IF(K45=2,(L45*M45*O45),(L45*M45*O45)-J45)</f>
        <v>0</v>
      </c>
      <c r="H45" s="273">
        <v>1</v>
      </c>
      <c r="I45" s="289">
        <f>+INT(G45*H45)</f>
        <v>0</v>
      </c>
      <c r="J45" s="300">
        <f>+IF(K45=1,INT((L45*M45*O45)-((L45*M45*O45)/1.1)),0)</f>
        <v>0</v>
      </c>
      <c r="K45" s="259"/>
      <c r="L45" s="324"/>
      <c r="M45" s="335"/>
      <c r="N45" s="345"/>
      <c r="O45" s="356"/>
      <c r="P45" s="365"/>
      <c r="Q45" s="386">
        <f>+IF(P45="○",I45,)</f>
        <v>0</v>
      </c>
      <c r="R45" s="413"/>
      <c r="S45" s="430"/>
      <c r="T45" s="430"/>
      <c r="U45" s="446"/>
      <c r="V45" s="262"/>
      <c r="W45" s="262"/>
    </row>
    <row r="46" spans="3:23" ht="18" customHeight="1" x14ac:dyDescent="0.15">
      <c r="C46" s="232"/>
      <c r="D46" s="951" t="s">
        <v>221</v>
      </c>
      <c r="E46" s="952"/>
      <c r="F46" s="255">
        <f>SUM(F43:F45)</f>
        <v>0</v>
      </c>
      <c r="G46" s="265">
        <f>SUM(G43:G45)</f>
        <v>0</v>
      </c>
      <c r="H46" s="275"/>
      <c r="I46" s="291">
        <f>SUM(I43:I45)</f>
        <v>0</v>
      </c>
      <c r="J46" s="265">
        <f>SUM(J43:J45)</f>
        <v>0</v>
      </c>
      <c r="K46" s="297"/>
      <c r="L46" s="322"/>
      <c r="M46" s="333"/>
      <c r="N46" s="343"/>
      <c r="O46" s="283"/>
      <c r="P46" s="164"/>
      <c r="Q46" s="393">
        <f>SUM(Q43:Q45)</f>
        <v>0</v>
      </c>
      <c r="R46" s="412"/>
      <c r="S46" s="429"/>
      <c r="T46" s="429"/>
      <c r="U46" s="445"/>
      <c r="V46" s="262"/>
      <c r="W46" s="262"/>
    </row>
    <row r="47" spans="3:23" ht="18" customHeight="1" x14ac:dyDescent="0.15">
      <c r="C47" s="230"/>
      <c r="D47" s="242">
        <f>+D45+1</f>
        <v>31</v>
      </c>
      <c r="E47" s="994" t="s">
        <v>204</v>
      </c>
      <c r="F47" s="256">
        <f>+G47+J47</f>
        <v>0</v>
      </c>
      <c r="G47" s="253">
        <f>+IF(K47=2,(L47*M47*O47),(L47*M47*O47)-J47)</f>
        <v>0</v>
      </c>
      <c r="H47" s="273">
        <v>1</v>
      </c>
      <c r="I47" s="289">
        <f>+INT(G47*H47)</f>
        <v>0</v>
      </c>
      <c r="J47" s="300">
        <f>+IF(K47=1,INT((L47*M47*O47)-((L47*M47*O47)/1.1)),0)</f>
        <v>0</v>
      </c>
      <c r="K47" s="259"/>
      <c r="L47" s="324"/>
      <c r="M47" s="335"/>
      <c r="N47" s="345"/>
      <c r="O47" s="356"/>
      <c r="P47" s="366"/>
      <c r="Q47" s="388">
        <f>+IF(P47="○",I47,)</f>
        <v>0</v>
      </c>
      <c r="R47" s="413"/>
      <c r="S47" s="430"/>
      <c r="T47" s="430"/>
      <c r="U47" s="446"/>
      <c r="V47" s="262"/>
      <c r="W47" s="262"/>
    </row>
    <row r="48" spans="3:23" ht="18" customHeight="1" x14ac:dyDescent="0.15">
      <c r="C48" s="230"/>
      <c r="D48" s="242">
        <f>+D47+1</f>
        <v>32</v>
      </c>
      <c r="E48" s="995"/>
      <c r="F48" s="253">
        <f>+G48+J48</f>
        <v>0</v>
      </c>
      <c r="G48" s="253">
        <f>+IF(K48=2,(L48*M48*O48),(L48*M48*O48)-J48)</f>
        <v>0</v>
      </c>
      <c r="H48" s="273">
        <v>1</v>
      </c>
      <c r="I48" s="289">
        <f>+INT(G48*H48)</f>
        <v>0</v>
      </c>
      <c r="J48" s="300">
        <f>+IF(K48=1,INT((L48*M48*O48)-((L48*M48*O48)/1.1)),0)</f>
        <v>0</v>
      </c>
      <c r="K48" s="259"/>
      <c r="L48" s="324"/>
      <c r="M48" s="335"/>
      <c r="N48" s="345"/>
      <c r="O48" s="356"/>
      <c r="P48" s="368"/>
      <c r="Q48" s="390">
        <f>+IF(P48="○",I48,)</f>
        <v>0</v>
      </c>
      <c r="R48" s="413"/>
      <c r="S48" s="430"/>
      <c r="T48" s="430"/>
      <c r="U48" s="446"/>
      <c r="V48" s="262"/>
      <c r="W48" s="262"/>
    </row>
    <row r="49" spans="3:23" ht="18" customHeight="1" x14ac:dyDescent="0.15">
      <c r="C49" s="230"/>
      <c r="D49" s="242">
        <f>+D48+1</f>
        <v>33</v>
      </c>
      <c r="E49" s="997"/>
      <c r="F49" s="254">
        <f>+G49+J49</f>
        <v>0</v>
      </c>
      <c r="G49" s="253">
        <f>+IF(K49=2,(L49*M49*O49),(L49*M49*O49)-J49)</f>
        <v>0</v>
      </c>
      <c r="H49" s="273">
        <v>1</v>
      </c>
      <c r="I49" s="289">
        <f>+INT(G49*H49)</f>
        <v>0</v>
      </c>
      <c r="J49" s="300">
        <f>+IF(K49=1,INT((L49*M49*O49)-((L49*M49*O49)/1.1)),0)</f>
        <v>0</v>
      </c>
      <c r="K49" s="259"/>
      <c r="L49" s="324"/>
      <c r="M49" s="335"/>
      <c r="N49" s="345"/>
      <c r="O49" s="356"/>
      <c r="P49" s="365"/>
      <c r="Q49" s="386">
        <f>+IF(P49="○",I49,)</f>
        <v>0</v>
      </c>
      <c r="R49" s="413"/>
      <c r="S49" s="430"/>
      <c r="T49" s="430"/>
      <c r="U49" s="446"/>
      <c r="V49" s="262"/>
      <c r="W49" s="262"/>
    </row>
    <row r="50" spans="3:23" ht="18" customHeight="1" x14ac:dyDescent="0.15">
      <c r="C50" s="232"/>
      <c r="D50" s="951" t="s">
        <v>221</v>
      </c>
      <c r="E50" s="952"/>
      <c r="F50" s="255">
        <f>SUM(F47:F49)</f>
        <v>0</v>
      </c>
      <c r="G50" s="265">
        <f>SUM(G47:G49)</f>
        <v>0</v>
      </c>
      <c r="H50" s="275"/>
      <c r="I50" s="291">
        <f>SUM(I47:I49)</f>
        <v>0</v>
      </c>
      <c r="J50" s="265">
        <f>SUM(J47:J49)</f>
        <v>0</v>
      </c>
      <c r="K50" s="297"/>
      <c r="L50" s="322"/>
      <c r="M50" s="333"/>
      <c r="N50" s="343"/>
      <c r="O50" s="283"/>
      <c r="P50" s="164"/>
      <c r="Q50" s="393">
        <f>SUM(Q47:Q49)</f>
        <v>0</v>
      </c>
      <c r="R50" s="412"/>
      <c r="S50" s="429"/>
      <c r="T50" s="429"/>
      <c r="U50" s="445"/>
      <c r="V50" s="262"/>
      <c r="W50" s="262"/>
    </row>
    <row r="51" spans="3:23" ht="18" customHeight="1" x14ac:dyDescent="0.15">
      <c r="C51" s="230"/>
      <c r="D51" s="242">
        <f>+D49+1</f>
        <v>34</v>
      </c>
      <c r="E51" s="994" t="s">
        <v>207</v>
      </c>
      <c r="F51" s="256">
        <f>+G51+J51</f>
        <v>0</v>
      </c>
      <c r="G51" s="253">
        <f>+IF(K51=2,(L51*M51*O51),(L51*M51*O51)-J51)</f>
        <v>0</v>
      </c>
      <c r="H51" s="273">
        <v>1</v>
      </c>
      <c r="I51" s="289">
        <f>+INT(G51*H51)</f>
        <v>0</v>
      </c>
      <c r="J51" s="300">
        <f>+IF(K51=1,INT((L51*M51*O51)-((L51*M51*O51)/1.1)),0)</f>
        <v>0</v>
      </c>
      <c r="K51" s="259"/>
      <c r="L51" s="324"/>
      <c r="M51" s="335"/>
      <c r="N51" s="345"/>
      <c r="O51" s="356"/>
      <c r="P51" s="366"/>
      <c r="Q51" s="388">
        <f>+IF(P51="○",I51,)</f>
        <v>0</v>
      </c>
      <c r="R51" s="413"/>
      <c r="S51" s="430"/>
      <c r="T51" s="430"/>
      <c r="U51" s="446"/>
      <c r="V51" s="262"/>
      <c r="W51" s="262"/>
    </row>
    <row r="52" spans="3:23" ht="18" customHeight="1" x14ac:dyDescent="0.15">
      <c r="C52" s="230"/>
      <c r="D52" s="242">
        <f>+D51+1</f>
        <v>35</v>
      </c>
      <c r="E52" s="995"/>
      <c r="F52" s="253">
        <f>+G52+J52</f>
        <v>0</v>
      </c>
      <c r="G52" s="253">
        <f>+IF(K52=2,(L52*M52*O52),(L52*M52*O52)-J52)</f>
        <v>0</v>
      </c>
      <c r="H52" s="273">
        <v>1</v>
      </c>
      <c r="I52" s="289">
        <f>+INT(G52*H52)</f>
        <v>0</v>
      </c>
      <c r="J52" s="300">
        <f>+IF(K52=1,INT((L52*M52*O52)-((L52*M52*O52)/1.1)),0)</f>
        <v>0</v>
      </c>
      <c r="K52" s="259"/>
      <c r="L52" s="324"/>
      <c r="M52" s="335"/>
      <c r="N52" s="345"/>
      <c r="O52" s="356"/>
      <c r="P52" s="368"/>
      <c r="Q52" s="390">
        <f>+IF(P52="○",I52,)</f>
        <v>0</v>
      </c>
      <c r="R52" s="413"/>
      <c r="S52" s="430"/>
      <c r="T52" s="430"/>
      <c r="U52" s="446"/>
      <c r="V52" s="262"/>
      <c r="W52" s="262"/>
    </row>
    <row r="53" spans="3:23" ht="18" customHeight="1" x14ac:dyDescent="0.15">
      <c r="C53" s="230"/>
      <c r="D53" s="242">
        <f>+D52+1</f>
        <v>36</v>
      </c>
      <c r="E53" s="996"/>
      <c r="F53" s="254">
        <f>+G53+J53</f>
        <v>0</v>
      </c>
      <c r="G53" s="253">
        <f>+IF(K53=2,(L53*M53*O53),(L53*M53*O53)-J53)</f>
        <v>0</v>
      </c>
      <c r="H53" s="273">
        <v>1</v>
      </c>
      <c r="I53" s="289">
        <f>+INT(G53*H53)</f>
        <v>0</v>
      </c>
      <c r="J53" s="300">
        <f>+IF(K53=1,INT((L53*M53*O53)-((L53*M53*O53)/1.1)),0)</f>
        <v>0</v>
      </c>
      <c r="K53" s="259"/>
      <c r="L53" s="324"/>
      <c r="M53" s="335"/>
      <c r="N53" s="345"/>
      <c r="O53" s="356"/>
      <c r="P53" s="365"/>
      <c r="Q53" s="386">
        <f>+IF(P53="○",I53,)</f>
        <v>0</v>
      </c>
      <c r="R53" s="413"/>
      <c r="S53" s="430"/>
      <c r="T53" s="430"/>
      <c r="U53" s="446"/>
      <c r="V53" s="262"/>
      <c r="W53" s="262"/>
    </row>
    <row r="54" spans="3:23" ht="18" customHeight="1" x14ac:dyDescent="0.15">
      <c r="C54" s="232"/>
      <c r="D54" s="951" t="s">
        <v>221</v>
      </c>
      <c r="E54" s="952"/>
      <c r="F54" s="255">
        <f>SUM(F51:F53)</f>
        <v>0</v>
      </c>
      <c r="G54" s="267">
        <f>SUM(G51:G53)</f>
        <v>0</v>
      </c>
      <c r="H54" s="275"/>
      <c r="I54" s="291">
        <f>SUM(I51:I53)</f>
        <v>0</v>
      </c>
      <c r="J54" s="265">
        <f>SUM(J51:J53)</f>
        <v>0</v>
      </c>
      <c r="K54" s="297"/>
      <c r="L54" s="322"/>
      <c r="M54" s="333"/>
      <c r="N54" s="343"/>
      <c r="O54" s="283"/>
      <c r="P54" s="164"/>
      <c r="Q54" s="393">
        <f>SUM(Q51:Q53)</f>
        <v>0</v>
      </c>
      <c r="R54" s="412"/>
      <c r="S54" s="429"/>
      <c r="T54" s="429"/>
      <c r="U54" s="445"/>
      <c r="V54" s="262"/>
      <c r="W54" s="262"/>
    </row>
    <row r="55" spans="3:23" ht="18" customHeight="1" x14ac:dyDescent="0.15">
      <c r="C55" s="230"/>
      <c r="D55" s="244">
        <f>+D53+1</f>
        <v>37</v>
      </c>
      <c r="E55" s="990" t="s">
        <v>210</v>
      </c>
      <c r="F55" s="257">
        <f t="shared" ref="F55:F62" si="12">+G55+J55</f>
        <v>0</v>
      </c>
      <c r="G55" s="256">
        <f t="shared" ref="G55:G62" si="13">+IF(K55=2,(L55*M55*O55),(L55*M55*O55)-J55)</f>
        <v>0</v>
      </c>
      <c r="H55" s="276">
        <v>1</v>
      </c>
      <c r="I55" s="292">
        <f t="shared" ref="I55:I62" si="14">+INT(G55*H55)</f>
        <v>0</v>
      </c>
      <c r="J55" s="161">
        <f t="shared" ref="J55:J62" si="15">+IF(K55=1,INT((L55*M55*O55)-((L55*M55*O55)/1.1)),0)</f>
        <v>0</v>
      </c>
      <c r="K55" s="310"/>
      <c r="L55" s="323"/>
      <c r="M55" s="334"/>
      <c r="N55" s="344"/>
      <c r="O55" s="355"/>
      <c r="P55" s="366"/>
      <c r="Q55" s="388">
        <f t="shared" ref="Q55:Q62" si="16">+IF(P55="○",I55,)</f>
        <v>0</v>
      </c>
      <c r="R55" s="411"/>
      <c r="S55" s="428"/>
      <c r="T55" s="428"/>
      <c r="U55" s="444"/>
      <c r="V55" s="262"/>
      <c r="W55" s="262"/>
    </row>
    <row r="56" spans="3:23" ht="18" customHeight="1" x14ac:dyDescent="0.15">
      <c r="C56" s="230"/>
      <c r="D56" s="242">
        <f t="shared" ref="D56:D62" si="17">+D55+1</f>
        <v>38</v>
      </c>
      <c r="E56" s="990"/>
      <c r="F56" s="253">
        <f t="shared" si="12"/>
        <v>0</v>
      </c>
      <c r="G56" s="253">
        <f t="shared" si="13"/>
        <v>0</v>
      </c>
      <c r="H56" s="273">
        <v>1</v>
      </c>
      <c r="I56" s="289">
        <f t="shared" si="14"/>
        <v>0</v>
      </c>
      <c r="J56" s="300">
        <f t="shared" si="15"/>
        <v>0</v>
      </c>
      <c r="K56" s="259"/>
      <c r="L56" s="324"/>
      <c r="M56" s="335"/>
      <c r="N56" s="345"/>
      <c r="O56" s="356"/>
      <c r="P56" s="368"/>
      <c r="Q56" s="390">
        <f t="shared" si="16"/>
        <v>0</v>
      </c>
      <c r="R56" s="413"/>
      <c r="S56" s="430"/>
      <c r="T56" s="430"/>
      <c r="U56" s="446"/>
      <c r="V56" s="262"/>
      <c r="W56" s="262"/>
    </row>
    <row r="57" spans="3:23" ht="18" customHeight="1" x14ac:dyDescent="0.15">
      <c r="C57" s="230"/>
      <c r="D57" s="242">
        <f t="shared" si="17"/>
        <v>39</v>
      </c>
      <c r="E57" s="990"/>
      <c r="F57" s="253">
        <f t="shared" si="12"/>
        <v>0</v>
      </c>
      <c r="G57" s="253">
        <f t="shared" si="13"/>
        <v>0</v>
      </c>
      <c r="H57" s="273">
        <v>1</v>
      </c>
      <c r="I57" s="289">
        <f t="shared" si="14"/>
        <v>0</v>
      </c>
      <c r="J57" s="300">
        <f t="shared" si="15"/>
        <v>0</v>
      </c>
      <c r="K57" s="259"/>
      <c r="L57" s="324"/>
      <c r="M57" s="335"/>
      <c r="N57" s="345"/>
      <c r="O57" s="356"/>
      <c r="P57" s="368"/>
      <c r="Q57" s="390">
        <f t="shared" si="16"/>
        <v>0</v>
      </c>
      <c r="R57" s="413"/>
      <c r="S57" s="430"/>
      <c r="T57" s="430"/>
      <c r="U57" s="446"/>
      <c r="V57" s="262"/>
      <c r="W57" s="262"/>
    </row>
    <row r="58" spans="3:23" ht="18" customHeight="1" x14ac:dyDescent="0.15">
      <c r="C58" s="230"/>
      <c r="D58" s="242">
        <f t="shared" si="17"/>
        <v>40</v>
      </c>
      <c r="E58" s="990"/>
      <c r="F58" s="253">
        <f t="shared" si="12"/>
        <v>0</v>
      </c>
      <c r="G58" s="253">
        <f t="shared" si="13"/>
        <v>0</v>
      </c>
      <c r="H58" s="273">
        <v>1</v>
      </c>
      <c r="I58" s="289">
        <f t="shared" si="14"/>
        <v>0</v>
      </c>
      <c r="J58" s="300">
        <f t="shared" si="15"/>
        <v>0</v>
      </c>
      <c r="K58" s="259"/>
      <c r="L58" s="324"/>
      <c r="M58" s="335"/>
      <c r="N58" s="345"/>
      <c r="O58" s="356"/>
      <c r="P58" s="368"/>
      <c r="Q58" s="390">
        <f t="shared" si="16"/>
        <v>0</v>
      </c>
      <c r="R58" s="413"/>
      <c r="S58" s="430"/>
      <c r="T58" s="430"/>
      <c r="U58" s="446"/>
      <c r="V58" s="262"/>
      <c r="W58" s="262"/>
    </row>
    <row r="59" spans="3:23" ht="18" customHeight="1" x14ac:dyDescent="0.15">
      <c r="C59" s="230"/>
      <c r="D59" s="242">
        <f t="shared" si="17"/>
        <v>41</v>
      </c>
      <c r="E59" s="990"/>
      <c r="F59" s="253">
        <f t="shared" si="12"/>
        <v>0</v>
      </c>
      <c r="G59" s="253">
        <f t="shared" si="13"/>
        <v>0</v>
      </c>
      <c r="H59" s="273">
        <v>1</v>
      </c>
      <c r="I59" s="289">
        <f t="shared" si="14"/>
        <v>0</v>
      </c>
      <c r="J59" s="300">
        <f t="shared" si="15"/>
        <v>0</v>
      </c>
      <c r="K59" s="259"/>
      <c r="L59" s="324"/>
      <c r="M59" s="335"/>
      <c r="N59" s="345"/>
      <c r="O59" s="356"/>
      <c r="P59" s="368"/>
      <c r="Q59" s="390">
        <f t="shared" si="16"/>
        <v>0</v>
      </c>
      <c r="R59" s="413"/>
      <c r="S59" s="430"/>
      <c r="T59" s="430"/>
      <c r="U59" s="446"/>
      <c r="V59" s="262"/>
      <c r="W59" s="262"/>
    </row>
    <row r="60" spans="3:23" ht="18" customHeight="1" x14ac:dyDescent="0.15">
      <c r="C60" s="230"/>
      <c r="D60" s="242">
        <f t="shared" si="17"/>
        <v>42</v>
      </c>
      <c r="E60" s="990"/>
      <c r="F60" s="253">
        <f t="shared" si="12"/>
        <v>0</v>
      </c>
      <c r="G60" s="253">
        <f t="shared" si="13"/>
        <v>0</v>
      </c>
      <c r="H60" s="273">
        <v>1</v>
      </c>
      <c r="I60" s="289">
        <f t="shared" si="14"/>
        <v>0</v>
      </c>
      <c r="J60" s="300">
        <f t="shared" si="15"/>
        <v>0</v>
      </c>
      <c r="K60" s="259"/>
      <c r="L60" s="324"/>
      <c r="M60" s="335"/>
      <c r="N60" s="345"/>
      <c r="O60" s="356"/>
      <c r="P60" s="368"/>
      <c r="Q60" s="390">
        <f t="shared" si="16"/>
        <v>0</v>
      </c>
      <c r="R60" s="413"/>
      <c r="S60" s="430"/>
      <c r="T60" s="430"/>
      <c r="U60" s="446"/>
      <c r="V60" s="262"/>
      <c r="W60" s="262"/>
    </row>
    <row r="61" spans="3:23" ht="18" customHeight="1" x14ac:dyDescent="0.15">
      <c r="C61" s="230"/>
      <c r="D61" s="242">
        <f t="shared" si="17"/>
        <v>43</v>
      </c>
      <c r="E61" s="990"/>
      <c r="F61" s="253">
        <f t="shared" si="12"/>
        <v>0</v>
      </c>
      <c r="G61" s="253">
        <f t="shared" si="13"/>
        <v>0</v>
      </c>
      <c r="H61" s="273">
        <v>1</v>
      </c>
      <c r="I61" s="289">
        <f t="shared" si="14"/>
        <v>0</v>
      </c>
      <c r="J61" s="300">
        <f t="shared" si="15"/>
        <v>0</v>
      </c>
      <c r="K61" s="259"/>
      <c r="L61" s="324"/>
      <c r="M61" s="335"/>
      <c r="N61" s="345"/>
      <c r="O61" s="356"/>
      <c r="P61" s="368"/>
      <c r="Q61" s="390">
        <f t="shared" si="16"/>
        <v>0</v>
      </c>
      <c r="R61" s="413"/>
      <c r="S61" s="430"/>
      <c r="T61" s="430"/>
      <c r="U61" s="446"/>
      <c r="V61" s="262"/>
      <c r="W61" s="262"/>
    </row>
    <row r="62" spans="3:23" ht="18" customHeight="1" x14ac:dyDescent="0.15">
      <c r="C62" s="230"/>
      <c r="D62" s="242">
        <f t="shared" si="17"/>
        <v>44</v>
      </c>
      <c r="E62" s="990"/>
      <c r="F62" s="254">
        <f t="shared" si="12"/>
        <v>0</v>
      </c>
      <c r="G62" s="254">
        <f t="shared" si="13"/>
        <v>0</v>
      </c>
      <c r="H62" s="274">
        <v>1</v>
      </c>
      <c r="I62" s="290">
        <f t="shared" si="14"/>
        <v>0</v>
      </c>
      <c r="J62" s="301">
        <f t="shared" si="15"/>
        <v>0</v>
      </c>
      <c r="K62" s="309"/>
      <c r="L62" s="321"/>
      <c r="M62" s="332"/>
      <c r="N62" s="342"/>
      <c r="O62" s="354"/>
      <c r="P62" s="365"/>
      <c r="Q62" s="386">
        <f t="shared" si="16"/>
        <v>0</v>
      </c>
      <c r="R62" s="414"/>
      <c r="S62" s="431"/>
      <c r="T62" s="431"/>
      <c r="U62" s="447"/>
      <c r="V62" s="262"/>
      <c r="W62" s="262"/>
    </row>
    <row r="63" spans="3:23" ht="18" customHeight="1" x14ac:dyDescent="0.15">
      <c r="C63" s="232"/>
      <c r="D63" s="951" t="s">
        <v>221</v>
      </c>
      <c r="E63" s="952"/>
      <c r="F63" s="255">
        <f>SUM(F55:F62)</f>
        <v>0</v>
      </c>
      <c r="G63" s="265">
        <f>SUM(G55:G62)</f>
        <v>0</v>
      </c>
      <c r="H63" s="275"/>
      <c r="I63" s="291">
        <f>SUM(I55:I62)</f>
        <v>0</v>
      </c>
      <c r="J63" s="265">
        <f>SUM(J55:J62)</f>
        <v>0</v>
      </c>
      <c r="K63" s="297"/>
      <c r="L63" s="322"/>
      <c r="M63" s="333"/>
      <c r="N63" s="343"/>
      <c r="O63" s="283"/>
      <c r="P63" s="164"/>
      <c r="Q63" s="393">
        <f>SUM(Q55:Q62)</f>
        <v>0</v>
      </c>
      <c r="R63" s="409"/>
      <c r="S63" s="426"/>
      <c r="T63" s="426"/>
      <c r="U63" s="442"/>
      <c r="V63" s="262"/>
      <c r="W63" s="262"/>
    </row>
    <row r="64" spans="3:23" ht="18" customHeight="1" x14ac:dyDescent="0.15">
      <c r="C64" s="230"/>
      <c r="D64" s="242">
        <f>+D62+1</f>
        <v>45</v>
      </c>
      <c r="E64" s="994" t="s">
        <v>228</v>
      </c>
      <c r="F64" s="256">
        <f>+G64+J64</f>
        <v>0</v>
      </c>
      <c r="G64" s="256">
        <f>+IF(K64=2,(L64*M64*O64),(L64*M64*O64)-J64)</f>
        <v>0</v>
      </c>
      <c r="H64" s="276">
        <v>1</v>
      </c>
      <c r="I64" s="292">
        <f>+INT(G64*H64)</f>
        <v>0</v>
      </c>
      <c r="J64" s="161">
        <f>+IF(K64=1,INT((L64*M64*O64)-((L64*M64*O64)/1.1)),0)</f>
        <v>0</v>
      </c>
      <c r="K64" s="310"/>
      <c r="L64" s="323"/>
      <c r="M64" s="334"/>
      <c r="N64" s="344"/>
      <c r="O64" s="355"/>
      <c r="P64" s="366"/>
      <c r="Q64" s="388">
        <f>+IF(P64="○",I64,)</f>
        <v>0</v>
      </c>
      <c r="R64" s="411"/>
      <c r="S64" s="428"/>
      <c r="T64" s="428"/>
      <c r="U64" s="444"/>
      <c r="V64" s="262"/>
      <c r="W64" s="262"/>
    </row>
    <row r="65" spans="3:23" ht="18" customHeight="1" x14ac:dyDescent="0.15">
      <c r="C65" s="230"/>
      <c r="D65" s="242">
        <f>+D64+1</f>
        <v>46</v>
      </c>
      <c r="E65" s="995"/>
      <c r="F65" s="253">
        <f>+G65+J65</f>
        <v>0</v>
      </c>
      <c r="G65" s="253">
        <f>+IF(K65=2,(L65*M65*O65),(L65*M65*O65)-J65)</f>
        <v>0</v>
      </c>
      <c r="H65" s="273">
        <v>1</v>
      </c>
      <c r="I65" s="289">
        <f>+INT(G65*H65)</f>
        <v>0</v>
      </c>
      <c r="J65" s="300">
        <f>+IF(K65=1,INT((L65*M65*O65)-((L65*M65*O65)/1.1)),0)</f>
        <v>0</v>
      </c>
      <c r="K65" s="259"/>
      <c r="L65" s="324"/>
      <c r="M65" s="335"/>
      <c r="N65" s="345"/>
      <c r="O65" s="356"/>
      <c r="P65" s="368"/>
      <c r="Q65" s="390">
        <f>+IF(P65="○",I65,)</f>
        <v>0</v>
      </c>
      <c r="R65" s="413"/>
      <c r="S65" s="430"/>
      <c r="T65" s="430"/>
      <c r="U65" s="446"/>
      <c r="V65" s="262"/>
      <c r="W65" s="262"/>
    </row>
    <row r="66" spans="3:23" ht="18" customHeight="1" x14ac:dyDescent="0.15">
      <c r="C66" s="230"/>
      <c r="D66" s="242">
        <f>+D65+1</f>
        <v>47</v>
      </c>
      <c r="E66" s="995"/>
      <c r="F66" s="253">
        <f>+G66+J66</f>
        <v>0</v>
      </c>
      <c r="G66" s="253">
        <f>+IF(K66=2,(L66*M66*O66),(L66*M66*O66)-J66)</f>
        <v>0</v>
      </c>
      <c r="H66" s="273">
        <v>1</v>
      </c>
      <c r="I66" s="289">
        <f>+INT(G66*H66)</f>
        <v>0</v>
      </c>
      <c r="J66" s="300">
        <f>+IF(K66=1,INT((L66*M66*O66)-((L66*M66*O66)/1.1)),0)</f>
        <v>0</v>
      </c>
      <c r="K66" s="259"/>
      <c r="L66" s="324"/>
      <c r="M66" s="335"/>
      <c r="N66" s="345"/>
      <c r="O66" s="356"/>
      <c r="P66" s="368"/>
      <c r="Q66" s="390">
        <f>+IF(P66="○",I66,)</f>
        <v>0</v>
      </c>
      <c r="R66" s="413"/>
      <c r="S66" s="430"/>
      <c r="T66" s="430"/>
      <c r="U66" s="446"/>
      <c r="V66" s="262"/>
      <c r="W66" s="262"/>
    </row>
    <row r="67" spans="3:23" ht="18" customHeight="1" x14ac:dyDescent="0.15">
      <c r="C67" s="230"/>
      <c r="D67" s="242">
        <f>+D66+1</f>
        <v>48</v>
      </c>
      <c r="E67" s="995"/>
      <c r="F67" s="253">
        <f>+G67+J67</f>
        <v>0</v>
      </c>
      <c r="G67" s="253">
        <f>+IF(K67=2,(L67*M67*O67),(L67*M67*O67)-J67)</f>
        <v>0</v>
      </c>
      <c r="H67" s="273">
        <v>1</v>
      </c>
      <c r="I67" s="289">
        <f>+INT(G67*H67)</f>
        <v>0</v>
      </c>
      <c r="J67" s="300">
        <f>+IF(K67=1,INT((L67*M67*O67)-((L67*M67*O67)/1.1)),0)</f>
        <v>0</v>
      </c>
      <c r="K67" s="259"/>
      <c r="L67" s="324"/>
      <c r="M67" s="335"/>
      <c r="N67" s="345"/>
      <c r="O67" s="356"/>
      <c r="P67" s="368"/>
      <c r="Q67" s="390">
        <f>+IF(P67="○",I67,)</f>
        <v>0</v>
      </c>
      <c r="R67" s="413"/>
      <c r="S67" s="430"/>
      <c r="T67" s="430"/>
      <c r="U67" s="446"/>
      <c r="V67" s="262"/>
      <c r="W67" s="262"/>
    </row>
    <row r="68" spans="3:23" ht="18" customHeight="1" x14ac:dyDescent="0.15">
      <c r="C68" s="230"/>
      <c r="D68" s="242">
        <f>+D67+1</f>
        <v>49</v>
      </c>
      <c r="E68" s="996"/>
      <c r="F68" s="254">
        <f>+G68+J68</f>
        <v>0</v>
      </c>
      <c r="G68" s="254">
        <f>+IF(K68=2,(L68*M68*O68),(L68*M68*O68)-J68)</f>
        <v>0</v>
      </c>
      <c r="H68" s="274">
        <v>1</v>
      </c>
      <c r="I68" s="290">
        <f>+INT(G68*H68)</f>
        <v>0</v>
      </c>
      <c r="J68" s="301">
        <f>+IF(K68=1,INT((L68*M68*O68)-((L68*M68*O68)/1.1)),0)</f>
        <v>0</v>
      </c>
      <c r="K68" s="309"/>
      <c r="L68" s="321"/>
      <c r="M68" s="332"/>
      <c r="N68" s="342"/>
      <c r="O68" s="354"/>
      <c r="P68" s="365"/>
      <c r="Q68" s="386">
        <f>+IF(P68="○",I68,)</f>
        <v>0</v>
      </c>
      <c r="R68" s="414"/>
      <c r="S68" s="431"/>
      <c r="T68" s="431"/>
      <c r="U68" s="447"/>
      <c r="V68" s="262"/>
      <c r="W68" s="262"/>
    </row>
    <row r="69" spans="3:23" ht="18" customHeight="1" x14ac:dyDescent="0.15">
      <c r="C69" s="234"/>
      <c r="D69" s="953" t="s">
        <v>221</v>
      </c>
      <c r="E69" s="954"/>
      <c r="F69" s="255">
        <f>SUM(F64:F68)</f>
        <v>0</v>
      </c>
      <c r="G69" s="266">
        <f>SUM(G64:G68)</f>
        <v>0</v>
      </c>
      <c r="H69" s="277"/>
      <c r="I69" s="293">
        <f>SUM(I64:I68)</f>
        <v>0</v>
      </c>
      <c r="J69" s="266">
        <f>SUM(J64:J68)</f>
        <v>0</v>
      </c>
      <c r="K69" s="311"/>
      <c r="L69" s="325"/>
      <c r="M69" s="336"/>
      <c r="N69" s="346"/>
      <c r="O69" s="357"/>
      <c r="P69" s="372"/>
      <c r="Q69" s="395">
        <f>SUM(Q64:Q68)</f>
        <v>0</v>
      </c>
      <c r="R69" s="415"/>
      <c r="S69" s="432"/>
      <c r="T69" s="432"/>
      <c r="U69" s="448"/>
      <c r="V69" s="262"/>
      <c r="W69" s="262"/>
    </row>
    <row r="70" spans="3:23" ht="18" customHeight="1" x14ac:dyDescent="0.15">
      <c r="C70" s="235"/>
      <c r="D70" s="245">
        <f>+D68+1</f>
        <v>50</v>
      </c>
      <c r="E70" s="993" t="s">
        <v>156</v>
      </c>
      <c r="F70" s="257">
        <f>+G70+J70</f>
        <v>0</v>
      </c>
      <c r="G70" s="257">
        <f>+IF(K70=2,(L70*M70*O70),(L70*M70*O70)-J70)</f>
        <v>0</v>
      </c>
      <c r="H70" s="278">
        <v>1</v>
      </c>
      <c r="I70" s="294">
        <f>+INT(G70*H70)</f>
        <v>0</v>
      </c>
      <c r="J70" s="302">
        <f>+IF(K70=1,INT((L70*M70*O70)-((L70*M70*O70)/1.1)),0)</f>
        <v>0</v>
      </c>
      <c r="K70" s="312"/>
      <c r="L70" s="326"/>
      <c r="M70" s="337"/>
      <c r="N70" s="347"/>
      <c r="O70" s="358"/>
      <c r="P70" s="375"/>
      <c r="Q70" s="398">
        <f>+IF(P70="○",I70,)</f>
        <v>0</v>
      </c>
      <c r="R70" s="417"/>
      <c r="S70" s="434"/>
      <c r="T70" s="434"/>
      <c r="U70" s="450"/>
      <c r="V70" s="262"/>
      <c r="W70" s="262"/>
    </row>
    <row r="71" spans="3:23" ht="18" customHeight="1" x14ac:dyDescent="0.15">
      <c r="C71" s="230"/>
      <c r="D71" s="242">
        <f>+D70+1</f>
        <v>51</v>
      </c>
      <c r="E71" s="990"/>
      <c r="F71" s="253">
        <f>+G71+J71</f>
        <v>0</v>
      </c>
      <c r="G71" s="253">
        <f>+IF(K71=2,(L71*M71*O71),(L71*M71*O71)-J71)</f>
        <v>0</v>
      </c>
      <c r="H71" s="273">
        <v>1</v>
      </c>
      <c r="I71" s="289">
        <f>+INT(G71*H71)</f>
        <v>0</v>
      </c>
      <c r="J71" s="300">
        <f>+IF(K71=1,INT((L71*M71*O71)-((L71*M71*O71)/1.1)),0)</f>
        <v>0</v>
      </c>
      <c r="K71" s="259"/>
      <c r="L71" s="324"/>
      <c r="M71" s="335"/>
      <c r="N71" s="345"/>
      <c r="O71" s="356"/>
      <c r="P71" s="368"/>
      <c r="Q71" s="390">
        <f>+IF(P71="○",I71,)</f>
        <v>0</v>
      </c>
      <c r="R71" s="413"/>
      <c r="S71" s="430"/>
      <c r="T71" s="430"/>
      <c r="U71" s="446"/>
      <c r="V71" s="262"/>
      <c r="W71" s="262"/>
    </row>
    <row r="72" spans="3:23" ht="18" customHeight="1" x14ac:dyDescent="0.15">
      <c r="C72" s="230"/>
      <c r="D72" s="242">
        <f>+D71+1</f>
        <v>52</v>
      </c>
      <c r="E72" s="990"/>
      <c r="F72" s="253">
        <f>+G72+J72</f>
        <v>0</v>
      </c>
      <c r="G72" s="253">
        <f>+IF(K72=2,(L72*M72*O72),(L72*M72*O72)-J72)</f>
        <v>0</v>
      </c>
      <c r="H72" s="273">
        <v>1</v>
      </c>
      <c r="I72" s="289">
        <f>+INT(G72*H72)</f>
        <v>0</v>
      </c>
      <c r="J72" s="300">
        <f>+IF(K72=1,INT((L72*M72*O72)-((L72*M72*O72)/1.1)),0)</f>
        <v>0</v>
      </c>
      <c r="K72" s="259"/>
      <c r="L72" s="324"/>
      <c r="M72" s="335"/>
      <c r="N72" s="345"/>
      <c r="O72" s="356"/>
      <c r="P72" s="368"/>
      <c r="Q72" s="390">
        <f>+IF(P72="○",I72,)</f>
        <v>0</v>
      </c>
      <c r="R72" s="413"/>
      <c r="S72" s="430"/>
      <c r="T72" s="430"/>
      <c r="U72" s="446"/>
      <c r="V72" s="262"/>
      <c r="W72" s="262"/>
    </row>
    <row r="73" spans="3:23" ht="18" customHeight="1" x14ac:dyDescent="0.15">
      <c r="C73" s="230"/>
      <c r="D73" s="242">
        <f>+D72+1</f>
        <v>53</v>
      </c>
      <c r="E73" s="990"/>
      <c r="F73" s="254">
        <f>+G73+J73</f>
        <v>0</v>
      </c>
      <c r="G73" s="254">
        <f>+IF(K73=2,(L73*M73*O73),(L73*M73*O73)-J73)</f>
        <v>0</v>
      </c>
      <c r="H73" s="274">
        <v>1</v>
      </c>
      <c r="I73" s="290">
        <f>+INT(G73*H73)</f>
        <v>0</v>
      </c>
      <c r="J73" s="301">
        <f>+IF(K73=1,INT((L73*M73*O73)-((L73*M73*O73)/1.1)),0)</f>
        <v>0</v>
      </c>
      <c r="K73" s="309"/>
      <c r="L73" s="321"/>
      <c r="M73" s="332"/>
      <c r="N73" s="342"/>
      <c r="O73" s="354"/>
      <c r="P73" s="365"/>
      <c r="Q73" s="386">
        <f>+IF(P73="○",I73,)</f>
        <v>0</v>
      </c>
      <c r="R73" s="414"/>
      <c r="S73" s="431"/>
      <c r="T73" s="431"/>
      <c r="U73" s="447"/>
      <c r="V73" s="262"/>
      <c r="W73" s="262"/>
    </row>
    <row r="74" spans="3:23" ht="18" customHeight="1" x14ac:dyDescent="0.15">
      <c r="C74" s="232"/>
      <c r="D74" s="951" t="s">
        <v>221</v>
      </c>
      <c r="E74" s="952"/>
      <c r="F74" s="255">
        <f>SUM(F70:F73)</f>
        <v>0</v>
      </c>
      <c r="G74" s="265">
        <f>SUM(G70:G73)</f>
        <v>0</v>
      </c>
      <c r="H74" s="275"/>
      <c r="I74" s="291">
        <f>SUM(I70:I73)</f>
        <v>0</v>
      </c>
      <c r="J74" s="265">
        <f>SUM(J70:J73)</f>
        <v>0</v>
      </c>
      <c r="K74" s="297"/>
      <c r="L74" s="322"/>
      <c r="M74" s="333"/>
      <c r="N74" s="343"/>
      <c r="O74" s="283"/>
      <c r="P74" s="164"/>
      <c r="Q74" s="387">
        <f>SUM(Q70:Q73)</f>
        <v>0</v>
      </c>
      <c r="R74" s="409"/>
      <c r="S74" s="426"/>
      <c r="T74" s="426"/>
      <c r="U74" s="442"/>
      <c r="V74" s="262"/>
      <c r="W74" s="262"/>
    </row>
    <row r="75" spans="3:23" ht="18" customHeight="1" x14ac:dyDescent="0.15">
      <c r="C75" s="230"/>
      <c r="D75" s="242">
        <f>+D73+1</f>
        <v>54</v>
      </c>
      <c r="E75" s="994" t="s">
        <v>229</v>
      </c>
      <c r="F75" s="256">
        <f>+G75+J75</f>
        <v>0</v>
      </c>
      <c r="G75" s="253">
        <f>+IF(K75=2,(L75*M75*O75),(L75*M75*O75)-J75)</f>
        <v>0</v>
      </c>
      <c r="H75" s="273">
        <v>1</v>
      </c>
      <c r="I75" s="289">
        <f>+INT(G75*H75)</f>
        <v>0</v>
      </c>
      <c r="J75" s="300">
        <f>+IF(K75=1,INT((L75*M75*O75)-((L75*M75*O75)/1.1)),0)</f>
        <v>0</v>
      </c>
      <c r="K75" s="259"/>
      <c r="L75" s="324"/>
      <c r="M75" s="335"/>
      <c r="N75" s="345"/>
      <c r="O75" s="356"/>
      <c r="P75" s="366"/>
      <c r="Q75" s="388">
        <f>+IF(P75="○",I75,)</f>
        <v>0</v>
      </c>
      <c r="R75" s="413"/>
      <c r="S75" s="430"/>
      <c r="T75" s="430"/>
      <c r="U75" s="446"/>
      <c r="V75" s="262"/>
      <c r="W75" s="262"/>
    </row>
    <row r="76" spans="3:23" ht="18" customHeight="1" x14ac:dyDescent="0.15">
      <c r="C76" s="230"/>
      <c r="D76" s="242">
        <f>+D75+1</f>
        <v>55</v>
      </c>
      <c r="E76" s="995"/>
      <c r="F76" s="253">
        <f>+G76+J76</f>
        <v>0</v>
      </c>
      <c r="G76" s="253">
        <f>+IF(K76=2,(L76*M76*O76),(L76*M76*O76)-J76)</f>
        <v>0</v>
      </c>
      <c r="H76" s="273">
        <v>1</v>
      </c>
      <c r="I76" s="289">
        <f>+INT(G76*H76)</f>
        <v>0</v>
      </c>
      <c r="J76" s="300">
        <f>+IF(K76=1,INT((L76*M76*O76)-((L76*M76*O76)/1.1)),0)</f>
        <v>0</v>
      </c>
      <c r="K76" s="259"/>
      <c r="L76" s="324"/>
      <c r="M76" s="335"/>
      <c r="N76" s="345"/>
      <c r="O76" s="356"/>
      <c r="P76" s="368"/>
      <c r="Q76" s="390">
        <f>+IF(P76="○",I76,)</f>
        <v>0</v>
      </c>
      <c r="R76" s="413"/>
      <c r="S76" s="430"/>
      <c r="T76" s="430"/>
      <c r="U76" s="446"/>
      <c r="V76" s="262"/>
      <c r="W76" s="262"/>
    </row>
    <row r="77" spans="3:23" ht="18" customHeight="1" x14ac:dyDescent="0.15">
      <c r="C77" s="230"/>
      <c r="D77" s="242">
        <f>+D76+1</f>
        <v>56</v>
      </c>
      <c r="E77" s="997"/>
      <c r="F77" s="254">
        <f>+G77+J77</f>
        <v>0</v>
      </c>
      <c r="G77" s="253">
        <f>+IF(K77=2,(L77*M77*O77),(L77*M77*O77)-J77)</f>
        <v>0</v>
      </c>
      <c r="H77" s="273">
        <v>1</v>
      </c>
      <c r="I77" s="289">
        <f>+INT(G77*H77)</f>
        <v>0</v>
      </c>
      <c r="J77" s="300">
        <f>+IF(K77=1,INT((L77*M77*O77)-((L77*M77*O77)/1.1)),0)</f>
        <v>0</v>
      </c>
      <c r="K77" s="259"/>
      <c r="L77" s="324"/>
      <c r="M77" s="335"/>
      <c r="N77" s="345"/>
      <c r="O77" s="356"/>
      <c r="P77" s="365"/>
      <c r="Q77" s="386">
        <f>+IF(P77="○",I77,)</f>
        <v>0</v>
      </c>
      <c r="R77" s="413"/>
      <c r="S77" s="430"/>
      <c r="T77" s="430"/>
      <c r="U77" s="446"/>
      <c r="V77" s="262"/>
      <c r="W77" s="262"/>
    </row>
    <row r="78" spans="3:23" ht="18" customHeight="1" x14ac:dyDescent="0.15">
      <c r="C78" s="232"/>
      <c r="D78" s="951" t="s">
        <v>221</v>
      </c>
      <c r="E78" s="952"/>
      <c r="F78" s="255">
        <f>SUM(F75:F77)</f>
        <v>0</v>
      </c>
      <c r="G78" s="265">
        <f>SUM(G75:G77)</f>
        <v>0</v>
      </c>
      <c r="H78" s="275"/>
      <c r="I78" s="291">
        <f>SUM(I75:I77)</f>
        <v>0</v>
      </c>
      <c r="J78" s="265">
        <f>SUM(J75:J77)</f>
        <v>0</v>
      </c>
      <c r="K78" s="297"/>
      <c r="L78" s="322"/>
      <c r="M78" s="333"/>
      <c r="N78" s="343"/>
      <c r="O78" s="283"/>
      <c r="P78" s="164"/>
      <c r="Q78" s="393">
        <f>SUM(Q75:Q77)</f>
        <v>0</v>
      </c>
      <c r="R78" s="412"/>
      <c r="S78" s="429"/>
      <c r="T78" s="429"/>
      <c r="U78" s="445"/>
      <c r="V78" s="262"/>
      <c r="W78" s="262"/>
    </row>
    <row r="79" spans="3:23" ht="18" customHeight="1" x14ac:dyDescent="0.15">
      <c r="C79" s="230"/>
      <c r="D79" s="242">
        <f>+D77+1</f>
        <v>57</v>
      </c>
      <c r="E79" s="989" t="s">
        <v>231</v>
      </c>
      <c r="F79" s="256">
        <f>+G79+J79</f>
        <v>0</v>
      </c>
      <c r="G79" s="253">
        <f>+IF(K79=2,(L79*M79*O79),(L79*M79*O79)-J79)</f>
        <v>0</v>
      </c>
      <c r="H79" s="273">
        <v>1</v>
      </c>
      <c r="I79" s="289">
        <f>+INT(G79*H79)</f>
        <v>0</v>
      </c>
      <c r="J79" s="300">
        <f>+IF(K79=1,INT((L79*M79*O79)-((L79*M79*O79)/1.1)),0)</f>
        <v>0</v>
      </c>
      <c r="K79" s="259"/>
      <c r="L79" s="324"/>
      <c r="M79" s="335"/>
      <c r="N79" s="345"/>
      <c r="O79" s="356"/>
      <c r="P79" s="376"/>
      <c r="Q79" s="399">
        <f>+IF(P79="○",I79,)</f>
        <v>0</v>
      </c>
      <c r="R79" s="418"/>
      <c r="S79" s="435"/>
      <c r="T79" s="435"/>
      <c r="U79" s="451"/>
      <c r="V79" s="262"/>
      <c r="W79" s="262"/>
    </row>
    <row r="80" spans="3:23" ht="18" customHeight="1" x14ac:dyDescent="0.15">
      <c r="C80" s="230"/>
      <c r="D80" s="242">
        <f>+D79+1</f>
        <v>58</v>
      </c>
      <c r="E80" s="990"/>
      <c r="F80" s="256">
        <f>+G80+J80</f>
        <v>0</v>
      </c>
      <c r="G80" s="253">
        <f>+IF(K80=2,(L80*M80*O80),(L80*M80*O80)-J80)</f>
        <v>0</v>
      </c>
      <c r="H80" s="273">
        <v>1</v>
      </c>
      <c r="I80" s="289">
        <f>+INT(G80*H80)</f>
        <v>0</v>
      </c>
      <c r="J80" s="300">
        <f>+IF(K80=1,INT((L80*M80*O80)-((L80*M80*O80)/1.1)),0)</f>
        <v>0</v>
      </c>
      <c r="K80" s="259"/>
      <c r="L80" s="324"/>
      <c r="M80" s="335"/>
      <c r="N80" s="345"/>
      <c r="O80" s="356"/>
      <c r="P80" s="377"/>
      <c r="Q80" s="400">
        <f>+IF(P80="○",I80,)</f>
        <v>0</v>
      </c>
      <c r="R80" s="419"/>
      <c r="S80" s="436"/>
      <c r="T80" s="436"/>
      <c r="U80" s="452"/>
      <c r="V80" s="262"/>
      <c r="W80" s="262"/>
    </row>
    <row r="81" spans="3:23" ht="18" customHeight="1" x14ac:dyDescent="0.15">
      <c r="C81" s="230"/>
      <c r="D81" s="242">
        <f>+D80+1</f>
        <v>59</v>
      </c>
      <c r="E81" s="990"/>
      <c r="F81" s="253">
        <f>+G81+J81</f>
        <v>0</v>
      </c>
      <c r="G81" s="253">
        <f>+IF(K81=2,(L81*M81*O81),(L81*M81*O81)-J81)</f>
        <v>0</v>
      </c>
      <c r="H81" s="273">
        <v>1</v>
      </c>
      <c r="I81" s="289">
        <f>+INT(G81*H81)</f>
        <v>0</v>
      </c>
      <c r="J81" s="300">
        <f>+IF(K81=1,INT((L81*M81*O81)-((L81*M81*O81)/1.1)),0)</f>
        <v>0</v>
      </c>
      <c r="K81" s="259"/>
      <c r="L81" s="324"/>
      <c r="M81" s="335"/>
      <c r="N81" s="345"/>
      <c r="O81" s="356"/>
      <c r="P81" s="377"/>
      <c r="Q81" s="400">
        <f>+IF(P81="○",I81,)</f>
        <v>0</v>
      </c>
      <c r="R81" s="413"/>
      <c r="S81" s="430"/>
      <c r="T81" s="430"/>
      <c r="U81" s="446"/>
      <c r="V81" s="262"/>
      <c r="W81" s="262"/>
    </row>
    <row r="82" spans="3:23" ht="18" customHeight="1" x14ac:dyDescent="0.15">
      <c r="C82" s="230"/>
      <c r="D82" s="246">
        <f>+D81+1</f>
        <v>60</v>
      </c>
      <c r="E82" s="998"/>
      <c r="F82" s="254">
        <f>+G82+J82</f>
        <v>0</v>
      </c>
      <c r="G82" s="253">
        <f>+IF(K82=2,(L82*M82*O82),(L82*M82*O82)-J82)</f>
        <v>0</v>
      </c>
      <c r="H82" s="273">
        <v>1</v>
      </c>
      <c r="I82" s="289">
        <f>+INT(G82*H82)</f>
        <v>0</v>
      </c>
      <c r="J82" s="300">
        <f>+IF(K82=1,INT((L82*M82*O82)-((L82*M82*O82)/1.1)),0)</f>
        <v>0</v>
      </c>
      <c r="K82" s="259"/>
      <c r="L82" s="324"/>
      <c r="M82" s="335"/>
      <c r="N82" s="345"/>
      <c r="O82" s="356"/>
      <c r="P82" s="378"/>
      <c r="Q82" s="401"/>
      <c r="R82" s="413"/>
      <c r="S82" s="430"/>
      <c r="T82" s="430"/>
      <c r="U82" s="446"/>
      <c r="V82" s="262"/>
      <c r="W82" s="262"/>
    </row>
    <row r="83" spans="3:23" ht="18" customHeight="1" x14ac:dyDescent="0.15">
      <c r="C83" s="232"/>
      <c r="D83" s="951" t="s">
        <v>221</v>
      </c>
      <c r="E83" s="952"/>
      <c r="F83" s="255">
        <f>SUM(F79:F82)</f>
        <v>0</v>
      </c>
      <c r="G83" s="265">
        <f>SUM(G79:G82)</f>
        <v>0</v>
      </c>
      <c r="H83" s="275"/>
      <c r="I83" s="291">
        <f>SUM(I79:I82)</f>
        <v>0</v>
      </c>
      <c r="J83" s="265">
        <f>SUM(J79:J82)</f>
        <v>0</v>
      </c>
      <c r="K83" s="297"/>
      <c r="L83" s="322"/>
      <c r="M83" s="333"/>
      <c r="N83" s="343"/>
      <c r="O83" s="283"/>
      <c r="P83" s="164"/>
      <c r="Q83" s="393">
        <f>SUM(Q79:Q82)</f>
        <v>0</v>
      </c>
      <c r="R83" s="412"/>
      <c r="S83" s="429"/>
      <c r="T83" s="429"/>
      <c r="U83" s="445"/>
      <c r="V83" s="262"/>
      <c r="W83" s="262"/>
    </row>
    <row r="84" spans="3:23" ht="18" customHeight="1" x14ac:dyDescent="0.15">
      <c r="C84" s="230"/>
      <c r="D84" s="242">
        <f>+D82+1</f>
        <v>61</v>
      </c>
      <c r="E84" s="989" t="s">
        <v>211</v>
      </c>
      <c r="F84" s="256">
        <f>+G84+J84</f>
        <v>0</v>
      </c>
      <c r="G84" s="253">
        <f>+IF(K84=2,(L84*M84*O84),(L84*M84*O84)-J84)</f>
        <v>0</v>
      </c>
      <c r="H84" s="273">
        <v>1</v>
      </c>
      <c r="I84" s="289">
        <f>+INT(G84*H84)</f>
        <v>0</v>
      </c>
      <c r="J84" s="300">
        <f>+IF(K84=1,INT((L84*M84*O84)-((L84*M84*O84)/1.1)),0)</f>
        <v>0</v>
      </c>
      <c r="K84" s="259"/>
      <c r="L84" s="324"/>
      <c r="M84" s="335"/>
      <c r="N84" s="345"/>
      <c r="O84" s="356"/>
      <c r="P84" s="366"/>
      <c r="Q84" s="388">
        <f>+IF(P84="○",I84,)</f>
        <v>0</v>
      </c>
      <c r="R84" s="413"/>
      <c r="S84" s="430"/>
      <c r="T84" s="430"/>
      <c r="U84" s="446"/>
      <c r="V84" s="262"/>
      <c r="W84" s="262"/>
    </row>
    <row r="85" spans="3:23" ht="18" customHeight="1" x14ac:dyDescent="0.15">
      <c r="C85" s="230"/>
      <c r="D85" s="242">
        <f>+D84+1</f>
        <v>62</v>
      </c>
      <c r="E85" s="990"/>
      <c r="F85" s="253">
        <f>+G85+J85</f>
        <v>0</v>
      </c>
      <c r="G85" s="253">
        <f>+IF(K85=2,(L85*M85*O85),(L85*M85*O85)-J85)</f>
        <v>0</v>
      </c>
      <c r="H85" s="273">
        <v>1</v>
      </c>
      <c r="I85" s="289">
        <f>+INT(G85*H85)</f>
        <v>0</v>
      </c>
      <c r="J85" s="300">
        <f>+IF(K85=1,INT((L85*M85*O85)-((L85*M85*O85)/1.1)),0)</f>
        <v>0</v>
      </c>
      <c r="K85" s="259"/>
      <c r="L85" s="324"/>
      <c r="M85" s="335"/>
      <c r="N85" s="345"/>
      <c r="O85" s="356"/>
      <c r="P85" s="368"/>
      <c r="Q85" s="390">
        <f>+IF(P85="○",I85,)</f>
        <v>0</v>
      </c>
      <c r="R85" s="413"/>
      <c r="S85" s="430"/>
      <c r="T85" s="430"/>
      <c r="U85" s="446"/>
      <c r="V85" s="262"/>
      <c r="W85" s="262"/>
    </row>
    <row r="86" spans="3:23" ht="18" customHeight="1" x14ac:dyDescent="0.15">
      <c r="C86" s="230"/>
      <c r="D86" s="242">
        <f>+D85+1</f>
        <v>63</v>
      </c>
      <c r="E86" s="999"/>
      <c r="F86" s="254">
        <f>+G86+J86</f>
        <v>0</v>
      </c>
      <c r="G86" s="253">
        <f>+IF(K86=2,(L86*M86*O86),(L86*M86*O86)-J86)</f>
        <v>0</v>
      </c>
      <c r="H86" s="273">
        <v>1</v>
      </c>
      <c r="I86" s="289">
        <f>+INT(G86*H86)</f>
        <v>0</v>
      </c>
      <c r="J86" s="300">
        <f>+IF(K86=1,INT((L86*M86*O86)-((L86*M86*O86)/1.1)),0)</f>
        <v>0</v>
      </c>
      <c r="K86" s="259"/>
      <c r="L86" s="324"/>
      <c r="M86" s="335"/>
      <c r="N86" s="345"/>
      <c r="O86" s="356"/>
      <c r="P86" s="365"/>
      <c r="Q86" s="386">
        <f>+IF(P86="○",I86,)</f>
        <v>0</v>
      </c>
      <c r="R86" s="413"/>
      <c r="S86" s="430"/>
      <c r="T86" s="430"/>
      <c r="U86" s="446"/>
      <c r="V86" s="262"/>
      <c r="W86" s="262"/>
    </row>
    <row r="87" spans="3:23" ht="18" customHeight="1" x14ac:dyDescent="0.15">
      <c r="C87" s="232"/>
      <c r="D87" s="951" t="s">
        <v>221</v>
      </c>
      <c r="E87" s="952"/>
      <c r="F87" s="255">
        <f>SUM(F84:F86)</f>
        <v>0</v>
      </c>
      <c r="G87" s="267">
        <f>SUM(G84:G86)</f>
        <v>0</v>
      </c>
      <c r="H87" s="275"/>
      <c r="I87" s="291">
        <f>SUM(I84:I86)</f>
        <v>0</v>
      </c>
      <c r="J87" s="265">
        <f>SUM(J84:J86)</f>
        <v>0</v>
      </c>
      <c r="K87" s="297"/>
      <c r="L87" s="322"/>
      <c r="M87" s="333"/>
      <c r="N87" s="343"/>
      <c r="O87" s="283"/>
      <c r="P87" s="164"/>
      <c r="Q87" s="393">
        <f>SUM(Q84:Q86)</f>
        <v>0</v>
      </c>
      <c r="R87" s="412"/>
      <c r="S87" s="429"/>
      <c r="T87" s="429"/>
      <c r="U87" s="445"/>
      <c r="V87" s="262"/>
      <c r="W87" s="262"/>
    </row>
    <row r="88" spans="3:23" ht="18" customHeight="1" x14ac:dyDescent="0.15">
      <c r="C88" s="230"/>
      <c r="D88" s="242">
        <f>+D86+1</f>
        <v>64</v>
      </c>
      <c r="E88" s="989" t="s">
        <v>212</v>
      </c>
      <c r="F88" s="256">
        <f>+G88+J88</f>
        <v>0</v>
      </c>
      <c r="G88" s="256">
        <f>+IF(K88=2,(L88*M88*O88),(L88*M88*O88)-J88)</f>
        <v>0</v>
      </c>
      <c r="H88" s="276">
        <v>1</v>
      </c>
      <c r="I88" s="292">
        <f>+INT(G88*H88)</f>
        <v>0</v>
      </c>
      <c r="J88" s="161">
        <f>+IF(K88=1,INT((L88*M88*O88)-((L88*M88*O88)/1.1)),0)</f>
        <v>0</v>
      </c>
      <c r="K88" s="310"/>
      <c r="L88" s="323"/>
      <c r="M88" s="334"/>
      <c r="N88" s="344"/>
      <c r="O88" s="355"/>
      <c r="P88" s="366"/>
      <c r="Q88" s="388">
        <f>+IF(P88="○",I88,)</f>
        <v>0</v>
      </c>
      <c r="R88" s="411"/>
      <c r="S88" s="428"/>
      <c r="T88" s="428"/>
      <c r="U88" s="444"/>
      <c r="V88" s="262"/>
      <c r="W88" s="262"/>
    </row>
    <row r="89" spans="3:23" ht="18" customHeight="1" x14ac:dyDescent="0.15">
      <c r="C89" s="230"/>
      <c r="D89" s="242">
        <f>+D88+1</f>
        <v>65</v>
      </c>
      <c r="E89" s="990"/>
      <c r="F89" s="253">
        <f>+G89+J89</f>
        <v>0</v>
      </c>
      <c r="G89" s="253">
        <f>+IF(K89=2,(L89*M89*O89),(L89*M89*O89)-J89)</f>
        <v>0</v>
      </c>
      <c r="H89" s="273">
        <v>1</v>
      </c>
      <c r="I89" s="289">
        <f>+INT(G89*H89)</f>
        <v>0</v>
      </c>
      <c r="J89" s="300">
        <f>+IF(K89=1,INT((L89*M89*O89)-((L89*M89*O89)/1.1)),0)</f>
        <v>0</v>
      </c>
      <c r="K89" s="259"/>
      <c r="L89" s="324"/>
      <c r="M89" s="335"/>
      <c r="N89" s="345"/>
      <c r="O89" s="356"/>
      <c r="P89" s="368"/>
      <c r="Q89" s="390">
        <f>+IF(P89="○",I89,)</f>
        <v>0</v>
      </c>
      <c r="R89" s="413"/>
      <c r="S89" s="430"/>
      <c r="T89" s="430"/>
      <c r="U89" s="446"/>
      <c r="V89" s="262"/>
      <c r="W89" s="262"/>
    </row>
    <row r="90" spans="3:23" ht="18" customHeight="1" x14ac:dyDescent="0.15">
      <c r="C90" s="230"/>
      <c r="D90" s="242">
        <f>+D89+1</f>
        <v>66</v>
      </c>
      <c r="E90" s="998"/>
      <c r="F90" s="254">
        <f>+G90+J90</f>
        <v>0</v>
      </c>
      <c r="G90" s="253">
        <f>+IF(K90=2,(L90*M90*O90),(L90*M90*O90)-J90)</f>
        <v>0</v>
      </c>
      <c r="H90" s="273">
        <v>1</v>
      </c>
      <c r="I90" s="289">
        <f>+INT(G90*H90)</f>
        <v>0</v>
      </c>
      <c r="J90" s="300">
        <f>+IF(K90=1,INT((L90*M90*O90)-((L90*M90*O90)/1.1)),0)</f>
        <v>0</v>
      </c>
      <c r="K90" s="259"/>
      <c r="L90" s="324"/>
      <c r="M90" s="335"/>
      <c r="N90" s="345"/>
      <c r="O90" s="356"/>
      <c r="P90" s="365"/>
      <c r="Q90" s="386">
        <f>+IF(P90="○",I90,)</f>
        <v>0</v>
      </c>
      <c r="R90" s="413"/>
      <c r="S90" s="430"/>
      <c r="T90" s="430"/>
      <c r="U90" s="446"/>
      <c r="V90" s="262"/>
      <c r="W90" s="262"/>
    </row>
    <row r="91" spans="3:23" ht="18" customHeight="1" x14ac:dyDescent="0.15">
      <c r="C91" s="232"/>
      <c r="D91" s="951" t="s">
        <v>221</v>
      </c>
      <c r="E91" s="952"/>
      <c r="F91" s="255">
        <f>SUM(F88:F90)</f>
        <v>0</v>
      </c>
      <c r="G91" s="267">
        <f>SUM(G88:G90)</f>
        <v>0</v>
      </c>
      <c r="H91" s="275"/>
      <c r="I91" s="291">
        <f>SUM(I88:I90)</f>
        <v>0</v>
      </c>
      <c r="J91" s="265">
        <f>SUM(J88:J90)</f>
        <v>0</v>
      </c>
      <c r="K91" s="297"/>
      <c r="L91" s="322"/>
      <c r="M91" s="333"/>
      <c r="N91" s="343"/>
      <c r="O91" s="283"/>
      <c r="P91" s="164"/>
      <c r="Q91" s="393">
        <f>SUM(Q88:Q90)</f>
        <v>0</v>
      </c>
      <c r="R91" s="412"/>
      <c r="S91" s="429"/>
      <c r="T91" s="429"/>
      <c r="U91" s="445"/>
      <c r="V91" s="262"/>
      <c r="W91" s="262"/>
    </row>
    <row r="92" spans="3:23" ht="18" customHeight="1" x14ac:dyDescent="0.15">
      <c r="C92" s="230"/>
      <c r="D92" s="242">
        <f>+D90+1</f>
        <v>67</v>
      </c>
      <c r="E92" s="989" t="s">
        <v>213</v>
      </c>
      <c r="F92" s="256">
        <f>+G92+J92</f>
        <v>0</v>
      </c>
      <c r="G92" s="256">
        <f>+IF(K92=2,(L92*M92*O92),(L92*M92*O92)-J92)</f>
        <v>0</v>
      </c>
      <c r="H92" s="276">
        <v>1</v>
      </c>
      <c r="I92" s="292">
        <f>+INT(G92*H92)</f>
        <v>0</v>
      </c>
      <c r="J92" s="161">
        <f>+IF(K92=1,INT((L92*M92*O92)-((L92*M92*O92)/1.1)),0)</f>
        <v>0</v>
      </c>
      <c r="K92" s="310"/>
      <c r="L92" s="323"/>
      <c r="M92" s="334"/>
      <c r="N92" s="344"/>
      <c r="O92" s="355"/>
      <c r="P92" s="366"/>
      <c r="Q92" s="388">
        <f>+IF(P92="○",I92,)</f>
        <v>0</v>
      </c>
      <c r="R92" s="411"/>
      <c r="S92" s="428"/>
      <c r="T92" s="428"/>
      <c r="U92" s="444"/>
      <c r="V92" s="262"/>
      <c r="W92" s="262"/>
    </row>
    <row r="93" spans="3:23" ht="18" customHeight="1" x14ac:dyDescent="0.15">
      <c r="C93" s="230"/>
      <c r="D93" s="242">
        <f>+D92+1</f>
        <v>68</v>
      </c>
      <c r="E93" s="990"/>
      <c r="F93" s="253">
        <f>+G93+J93</f>
        <v>0</v>
      </c>
      <c r="G93" s="253">
        <f>+IF(K93=2,(L93*M93*O93),(L93*M93*O93)-J93)</f>
        <v>0</v>
      </c>
      <c r="H93" s="273">
        <v>1</v>
      </c>
      <c r="I93" s="289">
        <f>+INT(G93*H93)</f>
        <v>0</v>
      </c>
      <c r="J93" s="300">
        <f>+IF(K93=1,INT((L93*M93*O93)-((L93*M93*O93)/1.1)),0)</f>
        <v>0</v>
      </c>
      <c r="K93" s="259"/>
      <c r="L93" s="324"/>
      <c r="M93" s="335"/>
      <c r="N93" s="345"/>
      <c r="O93" s="356"/>
      <c r="P93" s="368"/>
      <c r="Q93" s="390">
        <f>+IF(P93="○",I93,)</f>
        <v>0</v>
      </c>
      <c r="R93" s="413"/>
      <c r="S93" s="430"/>
      <c r="T93" s="430"/>
      <c r="U93" s="446"/>
      <c r="V93" s="262"/>
      <c r="W93" s="262"/>
    </row>
    <row r="94" spans="3:23" ht="18" customHeight="1" x14ac:dyDescent="0.15">
      <c r="C94" s="230"/>
      <c r="D94" s="242">
        <f>+D93+1</f>
        <v>69</v>
      </c>
      <c r="E94" s="999"/>
      <c r="F94" s="254">
        <f>+G94+J94</f>
        <v>0</v>
      </c>
      <c r="G94" s="253">
        <f>+IF(K94=2,(L94*M94*O94),(L94*M94*O94)-J94)</f>
        <v>0</v>
      </c>
      <c r="H94" s="273">
        <v>1</v>
      </c>
      <c r="I94" s="289">
        <f>+INT(G94*H94)</f>
        <v>0</v>
      </c>
      <c r="J94" s="300">
        <f>+IF(K94=1,INT((L94*M94*O94)-((L94*M94*O94)/1.1)),0)</f>
        <v>0</v>
      </c>
      <c r="K94" s="259"/>
      <c r="L94" s="324"/>
      <c r="M94" s="335"/>
      <c r="N94" s="345"/>
      <c r="O94" s="356"/>
      <c r="P94" s="365"/>
      <c r="Q94" s="386">
        <f>+IF(P94="○",I94,)</f>
        <v>0</v>
      </c>
      <c r="R94" s="413"/>
      <c r="S94" s="430"/>
      <c r="T94" s="430"/>
      <c r="U94" s="446"/>
      <c r="V94" s="262"/>
      <c r="W94" s="262"/>
    </row>
    <row r="95" spans="3:23" ht="18" customHeight="1" x14ac:dyDescent="0.15">
      <c r="C95" s="958" t="s">
        <v>106</v>
      </c>
      <c r="D95" s="951"/>
      <c r="E95" s="952"/>
      <c r="F95" s="255">
        <f>SUM(F92:F94)</f>
        <v>0</v>
      </c>
      <c r="G95" s="266">
        <f>SUM(G92:G94)</f>
        <v>0</v>
      </c>
      <c r="H95" s="279"/>
      <c r="I95" s="293">
        <f>SUM(I92:I94)</f>
        <v>0</v>
      </c>
      <c r="J95" s="266">
        <f>SUM(J92:J94)</f>
        <v>0</v>
      </c>
      <c r="K95" s="311"/>
      <c r="L95" s="325"/>
      <c r="M95" s="336"/>
      <c r="N95" s="346"/>
      <c r="O95" s="357"/>
      <c r="P95" s="372"/>
      <c r="Q95" s="395">
        <f>SUM(Q92:Q94)</f>
        <v>0</v>
      </c>
      <c r="R95" s="420"/>
      <c r="S95" s="437"/>
      <c r="T95" s="437"/>
      <c r="U95" s="453"/>
      <c r="V95" s="262"/>
      <c r="W95" s="262"/>
    </row>
    <row r="96" spans="3:23" ht="18" customHeight="1" x14ac:dyDescent="0.15">
      <c r="C96" s="959" t="s">
        <v>24</v>
      </c>
      <c r="D96" s="960"/>
      <c r="E96" s="961"/>
      <c r="F96" s="258">
        <f>SUM(F95,F91,F87,F83,F78,F74,F69,F63,F54,F50,F46,F42,F36,F26,F22,F14)</f>
        <v>0</v>
      </c>
      <c r="G96" s="258">
        <f>SUM(G95,G91,G87,G83,G78,G74,G69,G63,G54,G50,G46,G42,G36,G26,G22,G14)</f>
        <v>0</v>
      </c>
      <c r="H96" s="280"/>
      <c r="I96" s="295">
        <f>SUM(I95,I91,I87,I83,I78,I74,I69,I63,I54,I50,I46,I42,I36,I26,I22,I14)-I98</f>
        <v>0</v>
      </c>
      <c r="J96" s="303">
        <f>SUM(J95,J91,J87,J83,J78,J74,J69,J63,J54,J50,J46,J42,J36,J26,J22,J14)</f>
        <v>0</v>
      </c>
      <c r="K96" s="313"/>
      <c r="L96" s="327"/>
      <c r="M96" s="338"/>
      <c r="N96" s="348"/>
      <c r="O96" s="359"/>
      <c r="P96" s="379"/>
      <c r="Q96" s="402">
        <f>SUM(Q95,Q91,Q87,Q83,Q78,Q74,Q69,Q63,Q54,Q50,Q46,Q42,Q36,Q26,Q22,Q14)</f>
        <v>0</v>
      </c>
      <c r="R96" s="962"/>
      <c r="S96" s="963"/>
      <c r="T96" s="963"/>
      <c r="U96" s="964"/>
      <c r="V96" s="262"/>
      <c r="W96" s="262"/>
    </row>
    <row r="97" spans="3:23" ht="18" customHeight="1" x14ac:dyDescent="0.15">
      <c r="C97" s="965" t="s">
        <v>31</v>
      </c>
      <c r="D97" s="966"/>
      <c r="E97" s="967"/>
      <c r="F97" s="253">
        <f>+G97</f>
        <v>0</v>
      </c>
      <c r="G97" s="253">
        <f>+IF(G106&lt;=1000000,G106,1000000)</f>
        <v>0</v>
      </c>
      <c r="H97" s="281"/>
      <c r="I97" s="290"/>
      <c r="J97" s="304">
        <v>0</v>
      </c>
      <c r="K97" s="314"/>
      <c r="L97" s="321"/>
      <c r="M97" s="332"/>
      <c r="N97" s="342"/>
      <c r="O97" s="354"/>
      <c r="P97" s="370"/>
      <c r="Q97" s="403">
        <f>+IF(R106&lt;=ROUNDDOWN((G106*0.3),-3),R106,333000)</f>
        <v>0</v>
      </c>
      <c r="R97" s="414"/>
      <c r="S97" s="431"/>
      <c r="T97" s="431"/>
      <c r="U97" s="447"/>
      <c r="V97" s="262"/>
      <c r="W97" s="262"/>
    </row>
    <row r="98" spans="3:23" ht="18" customHeight="1" x14ac:dyDescent="0.15">
      <c r="C98" s="965" t="s">
        <v>18</v>
      </c>
      <c r="D98" s="966"/>
      <c r="E98" s="967"/>
      <c r="F98" s="259"/>
      <c r="G98" s="253">
        <f>+IF(K98=2,(F98),(F98-J98))</f>
        <v>0</v>
      </c>
      <c r="H98" s="281"/>
      <c r="I98" s="290">
        <f>+G98</f>
        <v>0</v>
      </c>
      <c r="J98" s="301">
        <f>+IF(K98=1,INT(F98-(F98/1.1)),F98)</f>
        <v>0</v>
      </c>
      <c r="K98" s="315">
        <v>1</v>
      </c>
      <c r="L98" s="321"/>
      <c r="M98" s="332"/>
      <c r="N98" s="349"/>
      <c r="O98" s="354"/>
      <c r="P98" s="370"/>
      <c r="Q98" s="403"/>
      <c r="R98" s="414"/>
      <c r="S98" s="431"/>
      <c r="T98" s="431"/>
      <c r="U98" s="447"/>
      <c r="V98" s="262"/>
      <c r="W98" s="262"/>
    </row>
    <row r="99" spans="3:23" ht="18" customHeight="1" x14ac:dyDescent="0.15">
      <c r="C99" s="968" t="s">
        <v>37</v>
      </c>
      <c r="D99" s="969"/>
      <c r="E99" s="970"/>
      <c r="F99" s="260">
        <f>SUM(G99:J99)</f>
        <v>0</v>
      </c>
      <c r="G99" s="260">
        <f>+G96-G106</f>
        <v>0</v>
      </c>
      <c r="H99" s="282"/>
      <c r="I99" s="296"/>
      <c r="J99" s="305">
        <f>+J96-J106</f>
        <v>0</v>
      </c>
      <c r="K99" s="316"/>
      <c r="L99" s="328"/>
      <c r="M99" s="339"/>
      <c r="N99" s="350"/>
      <c r="O99" s="360"/>
      <c r="P99" s="380"/>
      <c r="Q99" s="404">
        <f>+Q96-Q106</f>
        <v>0</v>
      </c>
      <c r="R99" s="421"/>
      <c r="S99" s="438"/>
      <c r="T99" s="438"/>
      <c r="U99" s="454"/>
      <c r="V99" s="262"/>
      <c r="W99" s="262"/>
    </row>
    <row r="100" spans="3:23" ht="9.75" customHeight="1" x14ac:dyDescent="0.15">
      <c r="G100" s="262"/>
      <c r="H100" s="262"/>
      <c r="I100" s="262"/>
      <c r="J100" s="262"/>
      <c r="K100" s="262"/>
      <c r="L100" s="262"/>
      <c r="M100" s="262"/>
      <c r="N100" s="262"/>
      <c r="O100" s="262"/>
      <c r="P100" s="381"/>
      <c r="Q100" s="381"/>
      <c r="R100" s="262"/>
      <c r="S100" s="262"/>
      <c r="T100" s="262"/>
      <c r="U100" s="262"/>
      <c r="V100" s="262"/>
      <c r="W100" s="262"/>
    </row>
    <row r="101" spans="3:23" ht="25.5" customHeight="1" x14ac:dyDescent="0.15">
      <c r="C101" s="971" t="s">
        <v>112</v>
      </c>
      <c r="D101" s="972"/>
      <c r="E101" s="972"/>
      <c r="F101" s="261">
        <f>+Q97</f>
        <v>0</v>
      </c>
      <c r="G101" s="262"/>
      <c r="H101" s="262"/>
      <c r="I101" s="262"/>
      <c r="J101" s="262"/>
      <c r="K101" s="262"/>
      <c r="L101" s="262"/>
      <c r="M101" s="262"/>
      <c r="N101" s="262"/>
      <c r="O101" s="262"/>
      <c r="P101" s="381"/>
      <c r="Q101" s="381"/>
      <c r="R101" s="262"/>
      <c r="S101" s="262"/>
      <c r="T101" s="262"/>
      <c r="U101" s="262"/>
      <c r="V101" s="262"/>
      <c r="W101" s="262"/>
    </row>
    <row r="102" spans="3:23" ht="7.5" customHeight="1" x14ac:dyDescent="0.15">
      <c r="G102" s="262"/>
      <c r="H102" s="262"/>
      <c r="I102" s="262"/>
      <c r="J102" s="262"/>
      <c r="K102" s="262"/>
      <c r="L102" s="262"/>
      <c r="M102" s="262"/>
      <c r="N102" s="262"/>
      <c r="O102" s="262"/>
      <c r="P102" s="381"/>
      <c r="Q102" s="381"/>
      <c r="R102" s="262"/>
      <c r="S102" s="262"/>
      <c r="T102" s="262"/>
      <c r="U102" s="262"/>
      <c r="V102" s="262"/>
      <c r="W102" s="262"/>
    </row>
    <row r="103" spans="3:23" x14ac:dyDescent="0.15">
      <c r="F103" s="262"/>
      <c r="G103" s="262"/>
      <c r="H103" s="262"/>
      <c r="I103" s="262"/>
      <c r="J103" s="262"/>
      <c r="K103" s="262"/>
      <c r="L103" s="262"/>
      <c r="M103" s="262"/>
      <c r="N103" s="262"/>
      <c r="O103" s="262"/>
      <c r="P103" s="381"/>
      <c r="Q103" s="381"/>
      <c r="R103" s="262"/>
      <c r="S103" s="262"/>
      <c r="T103" s="262"/>
      <c r="U103" s="262"/>
      <c r="V103" s="262"/>
      <c r="W103" s="262"/>
    </row>
    <row r="104" spans="3:23" x14ac:dyDescent="0.15">
      <c r="F104" s="262"/>
      <c r="G104" s="262"/>
      <c r="H104" s="262"/>
      <c r="I104" s="262"/>
      <c r="J104" s="262"/>
      <c r="K104" s="262"/>
      <c r="L104" s="262"/>
      <c r="M104" s="262"/>
      <c r="N104" s="262"/>
      <c r="O104" s="262"/>
      <c r="P104" s="381"/>
      <c r="Q104" s="381"/>
      <c r="R104" s="262"/>
      <c r="S104" s="262"/>
      <c r="T104" s="262"/>
      <c r="U104" s="262"/>
      <c r="V104" s="262"/>
      <c r="W104" s="262"/>
    </row>
    <row r="105" spans="3:23" x14ac:dyDescent="0.15">
      <c r="F105" s="262"/>
      <c r="G105" s="262"/>
      <c r="H105" s="262"/>
      <c r="I105" s="262"/>
      <c r="J105" s="262"/>
      <c r="K105" s="262"/>
      <c r="L105" s="262"/>
      <c r="M105" s="262"/>
      <c r="N105" s="262"/>
      <c r="O105" s="262"/>
      <c r="P105" s="381"/>
      <c r="Q105" s="381"/>
      <c r="R105" s="262"/>
      <c r="S105" s="262"/>
      <c r="T105" s="262"/>
      <c r="U105" s="262"/>
      <c r="V105" s="262"/>
      <c r="W105" s="262"/>
    </row>
    <row r="106" spans="3:23" ht="20.25" customHeight="1" x14ac:dyDescent="0.15">
      <c r="D106" s="973" t="s">
        <v>215</v>
      </c>
      <c r="E106" s="974"/>
      <c r="F106" s="263">
        <f>+G106</f>
        <v>0</v>
      </c>
      <c r="G106" s="268">
        <f>IF(OR('５ 事業計画書・実績報告（共通様式）１－３－②、２３－２－②'!$B$46="○",'５ 事業計画書・実績報告（共通様式）１－３－②、２３－２－②'!$B$47="○",'５ 事業計画書・実績報告（共通様式）１－３－②、２３－２－②'!$B$48="○"),ROUNDDOWN(I96*2/3,-3),ROUNDDOWN(I96*1/2,-3))</f>
        <v>0</v>
      </c>
      <c r="H106" s="283"/>
      <c r="I106" s="297"/>
      <c r="J106" s="297">
        <v>0</v>
      </c>
      <c r="K106" s="317"/>
      <c r="L106" s="322"/>
      <c r="M106" s="333"/>
      <c r="N106" s="343"/>
      <c r="O106" s="283"/>
      <c r="P106" s="164"/>
      <c r="Q106" s="405">
        <f>IF(OR('５ 事業計画書・実績報告（共通様式）１－３－②、２３－２－②'!$B$46="○",'５ 事業計画書・実績報告（共通様式）１－３－②、２３－２－②'!$B$47="○",'５ 事業計画書・実績報告（共通様式）１－３－②、２３－２－②'!$B$48="○"),ROUNDDOWN(Q96*2/3,-3),ROUNDDOWN(Q96*1/2,-3))</f>
        <v>0</v>
      </c>
      <c r="R106" s="422">
        <f>+IF(Q106&gt;=1000000,333000,ROUNDDOWN(Q106*0.3,-3))</f>
        <v>0</v>
      </c>
      <c r="S106" s="262"/>
      <c r="T106" s="262"/>
      <c r="U106" s="262"/>
      <c r="V106" s="262"/>
      <c r="W106" s="262"/>
    </row>
    <row r="107" spans="3:23" x14ac:dyDescent="0.15">
      <c r="G107" s="262"/>
      <c r="H107" s="262"/>
      <c r="I107" s="262"/>
      <c r="J107" s="262"/>
      <c r="K107" s="262"/>
      <c r="L107" s="262"/>
      <c r="M107" s="262"/>
      <c r="N107" s="262"/>
      <c r="O107" s="262"/>
      <c r="P107" s="381"/>
      <c r="Q107" s="381"/>
      <c r="R107" s="262"/>
      <c r="S107" s="262"/>
      <c r="T107" s="262"/>
      <c r="U107" s="262"/>
      <c r="V107" s="262"/>
      <c r="W107" s="262"/>
    </row>
    <row r="108" spans="3:23" ht="30" customHeight="1" x14ac:dyDescent="0.15">
      <c r="C108" s="236"/>
      <c r="D108" s="973"/>
      <c r="E108" s="975"/>
      <c r="F108" s="92" t="s">
        <v>244</v>
      </c>
      <c r="G108" s="269" t="s">
        <v>246</v>
      </c>
      <c r="H108" s="976" t="s">
        <v>247</v>
      </c>
      <c r="I108" s="977"/>
      <c r="J108" s="306"/>
      <c r="K108" s="262"/>
      <c r="L108" s="262"/>
      <c r="M108" s="262"/>
      <c r="N108" s="262"/>
      <c r="O108" s="262"/>
      <c r="P108" s="381"/>
      <c r="Q108" s="381"/>
      <c r="R108" s="262"/>
      <c r="S108" s="262"/>
      <c r="T108" s="262"/>
      <c r="U108" s="262"/>
      <c r="V108" s="262"/>
      <c r="W108" s="262"/>
    </row>
    <row r="109" spans="3:23" s="74" customFormat="1" ht="41.25" customHeight="1" x14ac:dyDescent="0.15">
      <c r="C109" s="237" t="s">
        <v>91</v>
      </c>
      <c r="D109" s="978" t="s">
        <v>22</v>
      </c>
      <c r="E109" s="979" t="s">
        <v>22</v>
      </c>
      <c r="F109" s="264">
        <f>SUMIF($C$11:$C$94,"A",$F$11:$F$94)</f>
        <v>0</v>
      </c>
      <c r="G109" s="264">
        <f>SUMIF($C$11:$C$94,"A",$G$11:$G$94)</f>
        <v>0</v>
      </c>
      <c r="H109" s="284"/>
      <c r="I109" s="298">
        <f>SUMIF($C$11:$C$94,"A",$I$11:$I$94)</f>
        <v>0</v>
      </c>
      <c r="J109" s="307">
        <f>IF(OR('５ 事業計画書・実績報告（共通様式）１－３－②、２３－２－②'!$B$46="○",'５ 事業計画書・実績報告（共通様式）１－３－②、２３－２－②'!$B$47="○",'５ 事業計画書・実績報告（共通様式）１－３－②、２３－２－②'!$B$48="○"),ROUNDDOWN(I109*2/3,-3),ROUNDDOWN(I109*1/2,-3))</f>
        <v>0</v>
      </c>
      <c r="K109" s="318"/>
      <c r="L109" s="318"/>
      <c r="M109" s="318"/>
      <c r="N109" s="318"/>
      <c r="O109" s="318"/>
      <c r="P109" s="318"/>
      <c r="Q109" s="318"/>
      <c r="R109" s="318"/>
      <c r="S109" s="318"/>
      <c r="T109" s="318"/>
      <c r="U109" s="318"/>
      <c r="V109" s="318"/>
      <c r="W109" s="318"/>
    </row>
    <row r="110" spans="3:23" s="74" customFormat="1" ht="41.25" customHeight="1" x14ac:dyDescent="0.15">
      <c r="C110" s="237" t="s">
        <v>222</v>
      </c>
      <c r="D110" s="978" t="s">
        <v>217</v>
      </c>
      <c r="E110" s="979" t="s">
        <v>217</v>
      </c>
      <c r="F110" s="264">
        <f>SUMIF($C$11:$C$94,"B",$F$11:$F$94)</f>
        <v>0</v>
      </c>
      <c r="G110" s="264">
        <f>SUMIF($C$11:$C$94,"B",$G$11:$G$94)</f>
        <v>0</v>
      </c>
      <c r="H110" s="284"/>
      <c r="I110" s="298">
        <f>SUMIF($C$11:$C$94,"B",$I$11:$I$94)</f>
        <v>0</v>
      </c>
      <c r="J110" s="307">
        <f>IF(OR('５ 事業計画書・実績報告（共通様式）１－３－②、２３－２－②'!$B$46="○",'５ 事業計画書・実績報告（共通様式）１－３－②、２３－２－②'!$B$47="○",'５ 事業計画書・実績報告（共通様式）１－３－②、２３－２－②'!$B$48="○"),ROUNDDOWN(I110*2/3,-3),ROUNDDOWN(I110*1/2,-3))</f>
        <v>0</v>
      </c>
      <c r="K110" s="318"/>
      <c r="L110" s="318"/>
      <c r="M110" s="318"/>
      <c r="N110" s="318"/>
      <c r="O110" s="318"/>
      <c r="P110" s="318"/>
      <c r="Q110" s="318"/>
      <c r="R110" s="318"/>
      <c r="S110" s="318"/>
      <c r="T110" s="318"/>
      <c r="U110" s="318"/>
      <c r="V110" s="318"/>
      <c r="W110" s="318"/>
    </row>
    <row r="111" spans="3:23" s="74" customFormat="1" ht="41.25" customHeight="1" x14ac:dyDescent="0.15">
      <c r="C111" s="237" t="s">
        <v>121</v>
      </c>
      <c r="D111" s="978" t="s">
        <v>218</v>
      </c>
      <c r="E111" s="979" t="s">
        <v>218</v>
      </c>
      <c r="F111" s="264">
        <f>SUMIF($C$11:$C$94,"C",$F$11:$F$94)</f>
        <v>0</v>
      </c>
      <c r="G111" s="264">
        <f>SUMIF($C$11:$C$94,"C",$G$11:$G$94)</f>
        <v>0</v>
      </c>
      <c r="H111" s="284"/>
      <c r="I111" s="298">
        <f>SUMIF($C$11:$C$94,"C",$I$11:$I$94)</f>
        <v>0</v>
      </c>
      <c r="J111" s="307">
        <f>IF(OR('５ 事業計画書・実績報告（共通様式）１－３－②、２３－２－②'!$B$46="○",'５ 事業計画書・実績報告（共通様式）１－３－②、２３－２－②'!$B$47="○",'５ 事業計画書・実績報告（共通様式）１－３－②、２３－２－②'!$B$48="○"),ROUNDDOWN(I111*2/3,-3),ROUNDDOWN(I111*1/2,-3))</f>
        <v>0</v>
      </c>
      <c r="K111" s="318"/>
      <c r="L111" s="318"/>
      <c r="M111" s="318"/>
      <c r="N111" s="318"/>
      <c r="O111" s="318"/>
      <c r="P111" s="318"/>
      <c r="Q111" s="318"/>
      <c r="R111" s="318"/>
      <c r="S111" s="318"/>
      <c r="T111" s="318"/>
      <c r="U111" s="318"/>
      <c r="V111" s="318"/>
      <c r="W111" s="318"/>
    </row>
    <row r="112" spans="3:23" s="74" customFormat="1" ht="41.25" customHeight="1" x14ac:dyDescent="0.15">
      <c r="C112" s="237" t="s">
        <v>205</v>
      </c>
      <c r="D112" s="978" t="s">
        <v>185</v>
      </c>
      <c r="E112" s="979" t="s">
        <v>185</v>
      </c>
      <c r="F112" s="264">
        <f>SUMIF($C$11:$C$94,"D",$F$11:$F$94)</f>
        <v>0</v>
      </c>
      <c r="G112" s="264">
        <f>SUMIF($C$11:$C$94,"D",$G$11:$G$94)</f>
        <v>0</v>
      </c>
      <c r="H112" s="284"/>
      <c r="I112" s="298">
        <f>SUMIF($C$11:$C$94,"D",$I$11:$I$94)</f>
        <v>0</v>
      </c>
      <c r="J112" s="307">
        <f>IF(OR('５ 事業計画書・実績報告（共通様式）１－３－②、２３－２－②'!$B$46="○",'５ 事業計画書・実績報告（共通様式）１－３－②、２３－２－②'!$B$47="○",'５ 事業計画書・実績報告（共通様式）１－３－②、２３－２－②'!$B$48="○"),ROUNDDOWN(I112*2/3,-3),ROUNDDOWN(I112*1/2,-3))</f>
        <v>0</v>
      </c>
      <c r="K112" s="318"/>
      <c r="L112" s="318"/>
      <c r="M112" s="318"/>
      <c r="N112" s="318"/>
      <c r="O112" s="318"/>
      <c r="P112" s="318"/>
      <c r="Q112" s="318"/>
      <c r="R112" s="318"/>
      <c r="S112" s="318"/>
      <c r="T112" s="318"/>
      <c r="U112" s="318"/>
      <c r="V112" s="318"/>
      <c r="W112" s="318"/>
    </row>
    <row r="113" spans="3:10" s="74" customFormat="1" ht="41.25" customHeight="1" x14ac:dyDescent="0.15">
      <c r="C113" s="237" t="s">
        <v>224</v>
      </c>
      <c r="D113" s="978" t="s">
        <v>73</v>
      </c>
      <c r="E113" s="979" t="s">
        <v>73</v>
      </c>
      <c r="F113" s="264">
        <f>SUMIF($C$11:$C$94,"E",$F$11:$F$94)</f>
        <v>0</v>
      </c>
      <c r="G113" s="264">
        <f>SUMIF($C$11:$C$94,"E",$G$11:$G$94)</f>
        <v>0</v>
      </c>
      <c r="H113" s="284"/>
      <c r="I113" s="298">
        <f>SUMIF($C$11:$C$94,"E",$I$11:$I$94)</f>
        <v>0</v>
      </c>
      <c r="J113" s="307">
        <f>IF(OR('５ 事業計画書・実績報告（共通様式）１－３－②、２３－２－②'!$B$46="○",'５ 事業計画書・実績報告（共通様式）１－３－②、２３－２－②'!$B$47="○",'５ 事業計画書・実績報告（共通様式）１－３－②、２３－２－②'!$B$48="○"),ROUNDDOWN(I113*2/3,-3),ROUNDDOWN(I113*1/2,-3))</f>
        <v>0</v>
      </c>
    </row>
    <row r="114" spans="3:10" s="74" customFormat="1" ht="41.25" customHeight="1" x14ac:dyDescent="0.15">
      <c r="C114" s="237" t="s">
        <v>190</v>
      </c>
      <c r="D114" s="978" t="s">
        <v>103</v>
      </c>
      <c r="E114" s="979" t="s">
        <v>103</v>
      </c>
      <c r="F114" s="264">
        <f>SUMIF($C$11:$C$94,"F",$F$11:$F$94)</f>
        <v>0</v>
      </c>
      <c r="G114" s="264">
        <f>SUMIF($C$11:$C$94,"F",$G$11:$G$94)</f>
        <v>0</v>
      </c>
      <c r="H114" s="284"/>
      <c r="I114" s="298">
        <f>SUMIF($C$11:$C$94,"F",$I$11:$I$94)</f>
        <v>0</v>
      </c>
      <c r="J114" s="307">
        <f>IF(OR('５ 事業計画書・実績報告（共通様式）１－３－②、２３－２－②'!$B$46="○",'５ 事業計画書・実績報告（共通様式）１－３－②、２３－２－②'!$B$47="○",'５ 事業計画書・実績報告（共通様式）１－３－②、２３－２－②'!$B$48="○"),ROUNDDOWN(I114*2/3,-3),ROUNDDOWN(I114*1/2,-3))</f>
        <v>0</v>
      </c>
    </row>
    <row r="115" spans="3:10" s="74" customFormat="1" ht="41.25" customHeight="1" x14ac:dyDescent="0.15">
      <c r="C115" s="237" t="s">
        <v>225</v>
      </c>
      <c r="D115" s="978" t="s">
        <v>219</v>
      </c>
      <c r="E115" s="979" t="s">
        <v>219</v>
      </c>
      <c r="F115" s="264">
        <f>SUMIF($C$11:$C$94,"G",$F$11:$F$94)</f>
        <v>0</v>
      </c>
      <c r="G115" s="264">
        <f>SUMIF($C$11:$C$94,"G",$G$11:$G$94)</f>
        <v>0</v>
      </c>
      <c r="H115" s="284"/>
      <c r="I115" s="298">
        <f>SUMIF($C$11:$C$94,"G",$I$11:$I$94)</f>
        <v>0</v>
      </c>
      <c r="J115" s="307">
        <f>IF(OR('５ 事業計画書・実績報告（共通様式）１－３－②、２３－２－②'!$B$46="○",'５ 事業計画書・実績報告（共通様式）１－３－②、２３－２－②'!$B$47="○",'５ 事業計画書・実績報告（共通様式）１－３－②、２３－２－②'!$B$48="○"),ROUNDDOWN(I115*2/3,-3),ROUNDDOWN(I115*1/2,-3))</f>
        <v>0</v>
      </c>
    </row>
    <row r="116" spans="3:10" s="74" customFormat="1" ht="41.25" customHeight="1" x14ac:dyDescent="0.15">
      <c r="C116" s="980" t="s">
        <v>24</v>
      </c>
      <c r="D116" s="981"/>
      <c r="E116" s="982"/>
      <c r="F116" s="264">
        <f>SUM(F109:F115)</f>
        <v>0</v>
      </c>
      <c r="G116" s="264">
        <f>SUM(G109:G115)</f>
        <v>0</v>
      </c>
      <c r="H116" s="284"/>
      <c r="I116" s="298">
        <f>SUM(I109:I115)</f>
        <v>0</v>
      </c>
      <c r="J116" s="307">
        <f>SUM(J109:J115)</f>
        <v>0</v>
      </c>
    </row>
    <row r="117" spans="3:10" ht="26.25" customHeight="1" x14ac:dyDescent="0.15">
      <c r="C117" s="238"/>
      <c r="D117" s="238"/>
      <c r="E117" s="249"/>
      <c r="F117" s="238"/>
      <c r="G117" s="238"/>
      <c r="H117" s="238"/>
      <c r="I117" s="75"/>
      <c r="J117" s="9"/>
    </row>
    <row r="118" spans="3:10" ht="26.25" customHeight="1" x14ac:dyDescent="0.15">
      <c r="C118" s="238"/>
      <c r="D118" s="238"/>
      <c r="E118" s="249"/>
      <c r="F118" s="238"/>
      <c r="G118" s="238"/>
      <c r="H118" s="238"/>
    </row>
  </sheetData>
  <mergeCells count="58">
    <mergeCell ref="E84:E86"/>
    <mergeCell ref="E88:E90"/>
    <mergeCell ref="E92:E94"/>
    <mergeCell ref="E15:E21"/>
    <mergeCell ref="E27:E35"/>
    <mergeCell ref="E55:E62"/>
    <mergeCell ref="C9:C10"/>
    <mergeCell ref="E11:E13"/>
    <mergeCell ref="E23:E25"/>
    <mergeCell ref="E37:E41"/>
    <mergeCell ref="E43:E45"/>
    <mergeCell ref="D112:E112"/>
    <mergeCell ref="D113:E113"/>
    <mergeCell ref="D114:E114"/>
    <mergeCell ref="D115:E115"/>
    <mergeCell ref="C116:E116"/>
    <mergeCell ref="D108:E108"/>
    <mergeCell ref="H108:I108"/>
    <mergeCell ref="D109:E109"/>
    <mergeCell ref="D110:E110"/>
    <mergeCell ref="D111:E111"/>
    <mergeCell ref="C97:E97"/>
    <mergeCell ref="C98:E98"/>
    <mergeCell ref="C99:E99"/>
    <mergeCell ref="C101:E101"/>
    <mergeCell ref="D106:E106"/>
    <mergeCell ref="D87:E87"/>
    <mergeCell ref="D91:E91"/>
    <mergeCell ref="C95:E95"/>
    <mergeCell ref="C96:E96"/>
    <mergeCell ref="R96:U96"/>
    <mergeCell ref="D63:E63"/>
    <mergeCell ref="D69:E69"/>
    <mergeCell ref="D74:E74"/>
    <mergeCell ref="D78:E78"/>
    <mergeCell ref="D83:E83"/>
    <mergeCell ref="E64:E68"/>
    <mergeCell ref="E70:E73"/>
    <mergeCell ref="E75:E77"/>
    <mergeCell ref="E79:E82"/>
    <mergeCell ref="D42:E42"/>
    <mergeCell ref="R42:U42"/>
    <mergeCell ref="D46:E46"/>
    <mergeCell ref="D50:E50"/>
    <mergeCell ref="D54:E54"/>
    <mergeCell ref="E47:E49"/>
    <mergeCell ref="E51:E53"/>
    <mergeCell ref="M9:N9"/>
    <mergeCell ref="D14:E14"/>
    <mergeCell ref="D22:E22"/>
    <mergeCell ref="D26:E26"/>
    <mergeCell ref="D36:E36"/>
    <mergeCell ref="D3:T3"/>
    <mergeCell ref="O6:P6"/>
    <mergeCell ref="R6:S6"/>
    <mergeCell ref="L8:O8"/>
    <mergeCell ref="P8:Q8"/>
    <mergeCell ref="R8:U10"/>
  </mergeCells>
  <phoneticPr fontId="1"/>
  <printOptions horizontalCentered="1" verticalCentered="1"/>
  <pageMargins left="0.11811023622047244" right="0.11811023622047244" top="0.27559055118110237" bottom="0.27559055118110237" header="0.23622047244094488" footer="0"/>
  <pageSetup paperSize="9" scale="75" fitToHeight="0" orientation="landscape" r:id="rId1"/>
  <rowBreaks count="2" manualBreakCount="2">
    <brk id="36" max="21" man="1"/>
    <brk id="69" max="21" man="1"/>
  </rowBreaks>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作成にあたって</vt:lpstr>
      <vt:lpstr>１ 事業申請書１－１－②</vt:lpstr>
      <vt:lpstr>２ 交付申請書８－１－②</vt:lpstr>
      <vt:lpstr>３ 実績報告書２３－１－②</vt:lpstr>
      <vt:lpstr>４ 誓約書１－２－②</vt:lpstr>
      <vt:lpstr>５ 事業計画書・実績報告（共通様式）１－３－②、２３－２－②</vt:lpstr>
      <vt:lpstr>６ 交付申請用・収支予算書１－４－②</vt:lpstr>
      <vt:lpstr>７ 実績報告用・収支決算書２３－３－②</vt:lpstr>
      <vt:lpstr>８ 支出明細書（実施計画・１年目）１－５－②</vt:lpstr>
      <vt:lpstr>９ 支出明細書（実施計画・２年目）１－５－②</vt:lpstr>
      <vt:lpstr>10 支出明細書 (実績報告・１年目)２３－４－②</vt:lpstr>
      <vt:lpstr>11 支出明細書 (実績報告・２年目)２３－４－②</vt:lpstr>
      <vt:lpstr>12 委託外注計画１－６－②</vt:lpstr>
      <vt:lpstr>Sheet1</vt:lpstr>
      <vt:lpstr>'１ 事業申請書１－１－②'!Print_Area</vt:lpstr>
      <vt:lpstr>'10 支出明細書 (実績報告・１年目)２３－４－②'!Print_Area</vt:lpstr>
      <vt:lpstr>'11 支出明細書 (実績報告・２年目)２３－４－②'!Print_Area</vt:lpstr>
      <vt:lpstr>'２ 交付申請書８－１－②'!Print_Area</vt:lpstr>
      <vt:lpstr>'３ 実績報告書２３－１－②'!Print_Area</vt:lpstr>
      <vt:lpstr>'４ 誓約書１－２－②'!Print_Area</vt:lpstr>
      <vt:lpstr>'５ 事業計画書・実績報告（共通様式）１－３－②、２３－２－②'!Print_Area</vt:lpstr>
      <vt:lpstr>'６ 交付申請用・収支予算書１－４－②'!Print_Area</vt:lpstr>
      <vt:lpstr>'７ 実績報告用・収支決算書２３－３－②'!Print_Area</vt:lpstr>
      <vt:lpstr>'８ 支出明細書（実施計画・１年目）１－５－②'!Print_Area</vt:lpstr>
      <vt:lpstr>'９ 支出明細書（実施計画・２年目）１－５－②'!Print_Area</vt:lpstr>
      <vt:lpstr>作成にあたって!Print_Area</vt:lpstr>
      <vt:lpstr>'10 支出明細書 (実績報告・１年目)２３－４－②'!Print_Titles</vt:lpstr>
      <vt:lpstr>'11 支出明細書 (実績報告・２年目)２３－４－②'!Print_Titles</vt:lpstr>
      <vt:lpstr>'８ 支出明細書（実施計画・１年目）１－５－②'!Print_Titles</vt:lpstr>
      <vt:lpstr>'９ 支出明細書（実施計画・２年目）１－５－②'!Print_Titles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plaza56</cp:lastModifiedBy>
  <dcterms:created xsi:type="dcterms:W3CDTF">2019-11-19T02:53:18Z</dcterms:created>
  <dcterms:modified xsi:type="dcterms:W3CDTF">2019-11-27T05:18:20Z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2019-11-20T10:14:00Z</vt:filetime>
  </property>
</Properties>
</file>