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172.24.22.107\01 共有\2022\08_設備・研究推進課\07 応援ファンド\農商工\"/>
    </mc:Choice>
  </mc:AlternateContent>
  <xr:revisionPtr revIDLastSave="0" documentId="13_ncr:1_{F8256C8D-3C4E-46F0-B334-E1697212D40E}" xr6:coauthVersionLast="47" xr6:coauthVersionMax="47" xr10:uidLastSave="{00000000-0000-0000-0000-000000000000}"/>
  <bookViews>
    <workbookView xWindow="3870" yWindow="540" windowWidth="23070" windowHeight="14355" tabRatio="801" activeTab="1" xr2:uid="{00000000-000D-0000-FFFF-FFFF00000000}"/>
  </bookViews>
  <sheets>
    <sheet name="作成手順" sheetId="15" r:id="rId1"/>
    <sheet name="1-3（兼23-2）事業計画書・実績報告書" sheetId="6" r:id="rId2"/>
    <sheet name="1-5 支出明細書（１年目）" sheetId="9" r:id="rId3"/>
    <sheet name="1-5　支出明細書（２年目）" sheetId="10" r:id="rId4"/>
    <sheet name="1-6　委託外注計画" sheetId="13" r:id="rId5"/>
    <sheet name="1-2 誓約書" sheetId="5" r:id="rId6"/>
    <sheet name="1-4 収支予算書" sheetId="7" r:id="rId7"/>
    <sheet name="1-1 事業計画申請書" sheetId="2" r:id="rId8"/>
    <sheet name="8-1 交付申請書" sheetId="3" r:id="rId9"/>
    <sheet name="23-4 支出明細書 (１年目実績)" sheetId="11" r:id="rId10"/>
    <sheet name="23-4 支出明細書 (２年目実績)" sheetId="12" r:id="rId11"/>
    <sheet name="23-1 実績報告書" sheetId="4" r:id="rId12"/>
    <sheet name="23-3　収支決算書" sheetId="8" r:id="rId13"/>
    <sheet name="Sheet1" sheetId="14" r:id="rId14"/>
  </sheets>
  <definedNames>
    <definedName name="_xlnm.Print_Area" localSheetId="7">'1-1 事業計画申請書'!$A$1:$O$39</definedName>
    <definedName name="_xlnm.Print_Area" localSheetId="5">'1-2 誓約書'!$A$1:$K$45</definedName>
    <definedName name="_xlnm.Print_Area" localSheetId="1">'1-3（兼23-2）事業計画書・実績報告書'!$A$1:$Q$389</definedName>
    <definedName name="_xlnm.Print_Area" localSheetId="6">'1-4 収支予算書'!$A$1:$I$26</definedName>
    <definedName name="_xlnm.Print_Area" localSheetId="2">'1-5 支出明細書（１年目）'!$A$1:$V$99</definedName>
    <definedName name="_xlnm.Print_Area" localSheetId="3">'1-5　支出明細書（２年目）'!$A$1:$V$99</definedName>
    <definedName name="_xlnm.Print_Area" localSheetId="4">'1-6　委託外注計画'!$A$1:$L$31</definedName>
    <definedName name="_xlnm.Print_Area" localSheetId="11">'23-1 実績報告書'!$A$1:$O$43</definedName>
    <definedName name="_xlnm.Print_Area" localSheetId="12">'23-3　収支決算書'!$A$1:$I$28</definedName>
    <definedName name="_xlnm.Print_Area" localSheetId="9">'23-4 支出明細書 (１年目実績)'!$A$1:$R$99</definedName>
    <definedName name="_xlnm.Print_Area" localSheetId="10">'23-4 支出明細書 (２年目実績)'!$A$1:$R$99</definedName>
    <definedName name="_xlnm.Print_Area" localSheetId="8">'8-1 交付申請書'!$A$1:$O$40</definedName>
    <definedName name="_xlnm.Print_Area" localSheetId="0">作成手順!$A$1:$I$34</definedName>
    <definedName name="_xlnm.Print_Titles" localSheetId="2">'1-5 支出明細書（１年目）'!$C:$U,'1-5 支出明細書（１年目）'!$5:$7</definedName>
    <definedName name="_xlnm.Print_Titles" localSheetId="3">'1-5　支出明細書（２年目）'!$C:$U,'1-5　支出明細書（２年目）'!$5:$7</definedName>
    <definedName name="_xlnm.Print_Titles" localSheetId="9">'23-4 支出明細書 (１年目実績)'!$C:$Q,'23-4 支出明細書 (１年目実績)'!$5:$7</definedName>
    <definedName name="_xlnm.Print_Titles" localSheetId="10">'23-4 支出明細書 (２年目実績)'!$C:$Q,'23-4 支出明細書 (２年目実績)'!$5:$7</definedName>
    <definedName name="Print_Titles_0" localSheetId="2">'1-5 支出明細書（１年目）'!$C:$U,'1-5 支出明細書（１年目）'!$5:$7</definedName>
    <definedName name="Print_Titles_0" localSheetId="3">'1-5　支出明細書（２年目）'!$C:$U,'1-5　支出明細書（２年目）'!$5:$7</definedName>
    <definedName name="Print_Titles_0" localSheetId="9">'23-4 支出明細書 (１年目実績)'!$C:$Q,'23-4 支出明細書 (１年目実績)'!$5:$7</definedName>
    <definedName name="Print_Titles_0" localSheetId="10">'23-4 支出明細書 (２年目実績)'!$C:$Q,'23-4 支出明細書 (２年目実績)'!$5:$7</definedName>
    <definedName name="Print_Titles_0_0" localSheetId="2">'1-5 支出明細書（１年目）'!$C:$U,'1-5 支出明細書（１年目）'!$5:$7</definedName>
    <definedName name="Print_Titles_0_0" localSheetId="3">'1-5　支出明細書（２年目）'!$C:$U,'1-5　支出明細書（２年目）'!$5:$7</definedName>
    <definedName name="Print_Titles_0_0" localSheetId="9">'23-4 支出明細書 (１年目実績)'!$C:$Q,'23-4 支出明細書 (１年目実績)'!$5:$7</definedName>
    <definedName name="Print_Titles_0_0" localSheetId="10">'23-4 支出明細書 (２年目実績)'!$C:$Q,'23-4 支出明細書 (２年目実績)'!$5:$7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12" l="1"/>
  <c r="N39" i="11"/>
  <c r="Q94" i="10"/>
  <c r="Q94" i="9"/>
  <c r="I112" i="12"/>
  <c r="J112" i="12" s="1"/>
  <c r="G112" i="12"/>
  <c r="F112" i="12"/>
  <c r="I111" i="12"/>
  <c r="J111" i="12" s="1"/>
  <c r="G111" i="12"/>
  <c r="F111" i="12"/>
  <c r="I110" i="12"/>
  <c r="J110" i="12" s="1"/>
  <c r="G110" i="12"/>
  <c r="F110" i="12"/>
  <c r="I109" i="12"/>
  <c r="J109" i="12" s="1"/>
  <c r="G109" i="12"/>
  <c r="F109" i="12"/>
  <c r="I108" i="12"/>
  <c r="J108" i="12" s="1"/>
  <c r="G108" i="12"/>
  <c r="E291" i="6" s="1"/>
  <c r="F108" i="12"/>
  <c r="I107" i="12"/>
  <c r="J107" i="12" s="1"/>
  <c r="G107" i="12"/>
  <c r="E289" i="6" s="1"/>
  <c r="F107" i="12"/>
  <c r="F106" i="12"/>
  <c r="H103" i="12"/>
  <c r="J95" i="12"/>
  <c r="G95" i="12" s="1"/>
  <c r="I95" i="12" s="1"/>
  <c r="F94" i="12"/>
  <c r="M92" i="12"/>
  <c r="F92" i="12"/>
  <c r="M91" i="12"/>
  <c r="J91" i="12"/>
  <c r="G91" i="12"/>
  <c r="I91" i="12" s="1"/>
  <c r="M90" i="12"/>
  <c r="J90" i="12"/>
  <c r="G90" i="12" s="1"/>
  <c r="I90" i="12" s="1"/>
  <c r="M89" i="12"/>
  <c r="J89" i="12"/>
  <c r="J92" i="12" s="1"/>
  <c r="G89" i="12"/>
  <c r="I89" i="12" s="1"/>
  <c r="M88" i="12"/>
  <c r="F88" i="12"/>
  <c r="M87" i="12"/>
  <c r="J87" i="12"/>
  <c r="G87" i="12" s="1"/>
  <c r="I87" i="12" s="1"/>
  <c r="M86" i="12"/>
  <c r="J86" i="12"/>
  <c r="I86" i="12"/>
  <c r="G86" i="12"/>
  <c r="M85" i="12"/>
  <c r="J85" i="12"/>
  <c r="J88" i="12" s="1"/>
  <c r="G85" i="12"/>
  <c r="G88" i="12" s="1"/>
  <c r="F84" i="12"/>
  <c r="M83" i="12"/>
  <c r="J83" i="12"/>
  <c r="G83" i="12"/>
  <c r="I83" i="12" s="1"/>
  <c r="M82" i="12"/>
  <c r="M84" i="12" s="1"/>
  <c r="J82" i="12"/>
  <c r="I82" i="12"/>
  <c r="G82" i="12"/>
  <c r="M81" i="12"/>
  <c r="J81" i="12"/>
  <c r="J84" i="12" s="1"/>
  <c r="G81" i="12"/>
  <c r="G84" i="12" s="1"/>
  <c r="F80" i="12"/>
  <c r="M79" i="12"/>
  <c r="J79" i="12"/>
  <c r="G79" i="12"/>
  <c r="I79" i="12" s="1"/>
  <c r="M78" i="12"/>
  <c r="J78" i="12"/>
  <c r="G78" i="12" s="1"/>
  <c r="I78" i="12" s="1"/>
  <c r="M77" i="12"/>
  <c r="J77" i="12"/>
  <c r="G77" i="12" s="1"/>
  <c r="I77" i="12" s="1"/>
  <c r="M76" i="12"/>
  <c r="M80" i="12" s="1"/>
  <c r="J76" i="12"/>
  <c r="J80" i="12" s="1"/>
  <c r="I76" i="12"/>
  <c r="I80" i="12" s="1"/>
  <c r="G76" i="12"/>
  <c r="J75" i="12"/>
  <c r="F75" i="12"/>
  <c r="M74" i="12"/>
  <c r="J74" i="12"/>
  <c r="I74" i="12"/>
  <c r="G74" i="12"/>
  <c r="M73" i="12"/>
  <c r="J73" i="12"/>
  <c r="G73" i="12"/>
  <c r="I73" i="12" s="1"/>
  <c r="M72" i="12"/>
  <c r="M75" i="12" s="1"/>
  <c r="J72" i="12"/>
  <c r="G72" i="12" s="1"/>
  <c r="J71" i="12"/>
  <c r="F71" i="12"/>
  <c r="M70" i="12"/>
  <c r="J70" i="12"/>
  <c r="I70" i="12"/>
  <c r="G70" i="12"/>
  <c r="M69" i="12"/>
  <c r="J69" i="12"/>
  <c r="G69" i="12"/>
  <c r="I69" i="12" s="1"/>
  <c r="M68" i="12"/>
  <c r="J68" i="12"/>
  <c r="I68" i="12"/>
  <c r="G68" i="12"/>
  <c r="M67" i="12"/>
  <c r="M71" i="12" s="1"/>
  <c r="J67" i="12"/>
  <c r="G67" i="12"/>
  <c r="G71" i="12" s="1"/>
  <c r="M66" i="12"/>
  <c r="F66" i="12"/>
  <c r="M65" i="12"/>
  <c r="J65" i="12"/>
  <c r="G65" i="12" s="1"/>
  <c r="I65" i="12" s="1"/>
  <c r="M64" i="12"/>
  <c r="J64" i="12"/>
  <c r="I64" i="12"/>
  <c r="G64" i="12"/>
  <c r="M63" i="12"/>
  <c r="J63" i="12"/>
  <c r="G63" i="12"/>
  <c r="I63" i="12" s="1"/>
  <c r="M62" i="12"/>
  <c r="J62" i="12"/>
  <c r="I62" i="12"/>
  <c r="G62" i="12"/>
  <c r="J61" i="12"/>
  <c r="J66" i="12" s="1"/>
  <c r="F60" i="12"/>
  <c r="M59" i="12"/>
  <c r="J59" i="12"/>
  <c r="I59" i="12"/>
  <c r="G59" i="12"/>
  <c r="M58" i="12"/>
  <c r="J58" i="12"/>
  <c r="G58" i="12"/>
  <c r="I58" i="12" s="1"/>
  <c r="M57" i="12"/>
  <c r="J57" i="12"/>
  <c r="I57" i="12"/>
  <c r="G57" i="12"/>
  <c r="M56" i="12"/>
  <c r="J56" i="12"/>
  <c r="G56" i="12"/>
  <c r="I56" i="12" s="1"/>
  <c r="M55" i="12"/>
  <c r="J55" i="12"/>
  <c r="G55" i="12" s="1"/>
  <c r="I55" i="12" s="1"/>
  <c r="M54" i="12"/>
  <c r="J54" i="12"/>
  <c r="J60" i="12" s="1"/>
  <c r="M53" i="12"/>
  <c r="M60" i="12" s="1"/>
  <c r="J53" i="12"/>
  <c r="I53" i="12"/>
  <c r="G53" i="12"/>
  <c r="M52" i="12"/>
  <c r="J52" i="12"/>
  <c r="G52" i="12"/>
  <c r="F51" i="12"/>
  <c r="M50" i="12"/>
  <c r="J50" i="12"/>
  <c r="G50" i="12"/>
  <c r="I50" i="12" s="1"/>
  <c r="M49" i="12"/>
  <c r="M51" i="12" s="1"/>
  <c r="J49" i="12"/>
  <c r="G49" i="12" s="1"/>
  <c r="I49" i="12" s="1"/>
  <c r="M48" i="12"/>
  <c r="J48" i="12"/>
  <c r="G48" i="12" s="1"/>
  <c r="M47" i="12"/>
  <c r="F47" i="12"/>
  <c r="M46" i="12"/>
  <c r="J46" i="12"/>
  <c r="G46" i="12"/>
  <c r="I46" i="12" s="1"/>
  <c r="M45" i="12"/>
  <c r="J45" i="12"/>
  <c r="I45" i="12"/>
  <c r="G45" i="12"/>
  <c r="M44" i="12"/>
  <c r="J44" i="12"/>
  <c r="J47" i="12" s="1"/>
  <c r="G44" i="12"/>
  <c r="G47" i="12" s="1"/>
  <c r="M43" i="12"/>
  <c r="F43" i="12"/>
  <c r="M42" i="12"/>
  <c r="J42" i="12"/>
  <c r="G42" i="12" s="1"/>
  <c r="I42" i="12" s="1"/>
  <c r="M41" i="12"/>
  <c r="J41" i="12"/>
  <c r="I41" i="12"/>
  <c r="G41" i="12"/>
  <c r="M40" i="12"/>
  <c r="J40" i="12"/>
  <c r="J43" i="12" s="1"/>
  <c r="G40" i="12"/>
  <c r="F39" i="12"/>
  <c r="M38" i="12"/>
  <c r="J38" i="12"/>
  <c r="I38" i="12"/>
  <c r="G38" i="12"/>
  <c r="M37" i="12"/>
  <c r="J37" i="12"/>
  <c r="G37" i="12"/>
  <c r="I37" i="12" s="1"/>
  <c r="M36" i="12"/>
  <c r="J36" i="12"/>
  <c r="G36" i="12" s="1"/>
  <c r="I36" i="12" s="1"/>
  <c r="M35" i="12"/>
  <c r="J35" i="12"/>
  <c r="G35" i="12" s="1"/>
  <c r="M34" i="12"/>
  <c r="M39" i="12" s="1"/>
  <c r="J34" i="12"/>
  <c r="I34" i="12"/>
  <c r="G34" i="12"/>
  <c r="F33" i="12"/>
  <c r="M32" i="12"/>
  <c r="J32" i="12"/>
  <c r="I32" i="12"/>
  <c r="G32" i="12"/>
  <c r="M31" i="12"/>
  <c r="J31" i="12"/>
  <c r="G31" i="12"/>
  <c r="I31" i="12" s="1"/>
  <c r="M30" i="12"/>
  <c r="J30" i="12"/>
  <c r="G30" i="12" s="1"/>
  <c r="I30" i="12" s="1"/>
  <c r="M29" i="12"/>
  <c r="J29" i="12"/>
  <c r="G29" i="12" s="1"/>
  <c r="I29" i="12" s="1"/>
  <c r="M28" i="12"/>
  <c r="J28" i="12"/>
  <c r="I28" i="12"/>
  <c r="G28" i="12"/>
  <c r="M27" i="12"/>
  <c r="J27" i="12"/>
  <c r="G27" i="12"/>
  <c r="I27" i="12" s="1"/>
  <c r="M26" i="12"/>
  <c r="J26" i="12"/>
  <c r="I26" i="12"/>
  <c r="G26" i="12"/>
  <c r="M25" i="12"/>
  <c r="J25" i="12"/>
  <c r="G25" i="12"/>
  <c r="I25" i="12" s="1"/>
  <c r="J24" i="12"/>
  <c r="G24" i="12" s="1"/>
  <c r="J23" i="12"/>
  <c r="F23" i="12"/>
  <c r="M22" i="12"/>
  <c r="J22" i="12"/>
  <c r="I22" i="12"/>
  <c r="G22" i="12"/>
  <c r="M21" i="12"/>
  <c r="J21" i="12"/>
  <c r="G21" i="12"/>
  <c r="M20" i="12"/>
  <c r="M23" i="12" s="1"/>
  <c r="J20" i="12"/>
  <c r="I20" i="12"/>
  <c r="G20" i="12"/>
  <c r="F19" i="12"/>
  <c r="M18" i="12"/>
  <c r="J18" i="12"/>
  <c r="G18" i="12" s="1"/>
  <c r="I18" i="12" s="1"/>
  <c r="M17" i="12"/>
  <c r="J17" i="12"/>
  <c r="G17" i="12" s="1"/>
  <c r="I17" i="12" s="1"/>
  <c r="M16" i="12"/>
  <c r="J16" i="12"/>
  <c r="I16" i="12"/>
  <c r="G16" i="12"/>
  <c r="M15" i="12"/>
  <c r="J15" i="12"/>
  <c r="G15" i="12"/>
  <c r="I15" i="12" s="1"/>
  <c r="M14" i="12"/>
  <c r="J14" i="12"/>
  <c r="I14" i="12"/>
  <c r="G14" i="12"/>
  <c r="M13" i="12"/>
  <c r="J13" i="12"/>
  <c r="G13" i="12"/>
  <c r="I13" i="12" s="1"/>
  <c r="M12" i="12"/>
  <c r="M19" i="12" s="1"/>
  <c r="J12" i="12"/>
  <c r="J19" i="12" s="1"/>
  <c r="F11" i="12"/>
  <c r="M10" i="12"/>
  <c r="J10" i="12"/>
  <c r="I10" i="12"/>
  <c r="G10" i="12"/>
  <c r="M9" i="12"/>
  <c r="J9" i="12"/>
  <c r="G9" i="12"/>
  <c r="D9" i="12"/>
  <c r="D10" i="12" s="1"/>
  <c r="D12" i="12" s="1"/>
  <c r="D13" i="12" s="1"/>
  <c r="D14" i="12" s="1"/>
  <c r="D15" i="12" s="1"/>
  <c r="D16" i="12" s="1"/>
  <c r="D17" i="12" s="1"/>
  <c r="D18" i="12" s="1"/>
  <c r="D20" i="12" s="1"/>
  <c r="D21" i="12" s="1"/>
  <c r="D22" i="12" s="1"/>
  <c r="D24" i="12" s="1"/>
  <c r="D25" i="12" s="1"/>
  <c r="D26" i="12" s="1"/>
  <c r="D27" i="12" s="1"/>
  <c r="D28" i="12" s="1"/>
  <c r="D29" i="12" s="1"/>
  <c r="D30" i="12" s="1"/>
  <c r="D31" i="12" s="1"/>
  <c r="D32" i="12" s="1"/>
  <c r="D34" i="12" s="1"/>
  <c r="D35" i="12" s="1"/>
  <c r="D36" i="12" s="1"/>
  <c r="D37" i="12" s="1"/>
  <c r="D38" i="12" s="1"/>
  <c r="D40" i="12" s="1"/>
  <c r="D41" i="12" s="1"/>
  <c r="D42" i="12" s="1"/>
  <c r="D44" i="12" s="1"/>
  <c r="D45" i="12" s="1"/>
  <c r="D46" i="12" s="1"/>
  <c r="D48" i="12" s="1"/>
  <c r="D49" i="12" s="1"/>
  <c r="D50" i="12" s="1"/>
  <c r="D52" i="12" s="1"/>
  <c r="D53" i="12" s="1"/>
  <c r="D54" i="12" s="1"/>
  <c r="D55" i="12" s="1"/>
  <c r="D56" i="12" s="1"/>
  <c r="D57" i="12" s="1"/>
  <c r="D58" i="12" s="1"/>
  <c r="D59" i="12" s="1"/>
  <c r="D61" i="12" s="1"/>
  <c r="D62" i="12" s="1"/>
  <c r="D63" i="12" s="1"/>
  <c r="D64" i="12" s="1"/>
  <c r="D65" i="12" s="1"/>
  <c r="D67" i="12" s="1"/>
  <c r="D68" i="12" s="1"/>
  <c r="D69" i="12" s="1"/>
  <c r="D70" i="12" s="1"/>
  <c r="D72" i="12" s="1"/>
  <c r="D73" i="12" s="1"/>
  <c r="D74" i="12" s="1"/>
  <c r="D76" i="12" s="1"/>
  <c r="D77" i="12" s="1"/>
  <c r="D78" i="12" s="1"/>
  <c r="D79" i="12" s="1"/>
  <c r="D81" i="12" s="1"/>
  <c r="D82" i="12" s="1"/>
  <c r="D83" i="12" s="1"/>
  <c r="D85" i="12" s="1"/>
  <c r="D86" i="12" s="1"/>
  <c r="D87" i="12" s="1"/>
  <c r="D89" i="12" s="1"/>
  <c r="D90" i="12" s="1"/>
  <c r="D91" i="12" s="1"/>
  <c r="M8" i="12"/>
  <c r="M11" i="12" s="1"/>
  <c r="J8" i="12"/>
  <c r="J11" i="12" s="1"/>
  <c r="G8" i="12"/>
  <c r="I8" i="12" s="1"/>
  <c r="I112" i="11"/>
  <c r="G276" i="6" s="1"/>
  <c r="G112" i="11"/>
  <c r="F112" i="11"/>
  <c r="I111" i="11"/>
  <c r="G111" i="11"/>
  <c r="F111" i="11"/>
  <c r="I110" i="11"/>
  <c r="G272" i="6" s="1"/>
  <c r="G110" i="11"/>
  <c r="F110" i="11"/>
  <c r="I109" i="11"/>
  <c r="G109" i="11"/>
  <c r="E270" i="6" s="1"/>
  <c r="F109" i="11"/>
  <c r="I108" i="11"/>
  <c r="G268" i="6" s="1"/>
  <c r="G108" i="11"/>
  <c r="F108" i="11"/>
  <c r="I107" i="11"/>
  <c r="G107" i="11"/>
  <c r="F107" i="11"/>
  <c r="F106" i="11"/>
  <c r="H103" i="11"/>
  <c r="J95" i="11"/>
  <c r="G95" i="11"/>
  <c r="I95" i="11" s="1"/>
  <c r="F94" i="11"/>
  <c r="F92" i="11"/>
  <c r="M91" i="11"/>
  <c r="J91" i="11"/>
  <c r="G91" i="11" s="1"/>
  <c r="I91" i="11" s="1"/>
  <c r="M90" i="11"/>
  <c r="M92" i="11" s="1"/>
  <c r="J90" i="11"/>
  <c r="G90" i="11"/>
  <c r="I90" i="11" s="1"/>
  <c r="M89" i="11"/>
  <c r="J89" i="11"/>
  <c r="F88" i="11"/>
  <c r="M87" i="11"/>
  <c r="J87" i="11"/>
  <c r="G87" i="11"/>
  <c r="I87" i="11" s="1"/>
  <c r="M86" i="11"/>
  <c r="M88" i="11" s="1"/>
  <c r="J86" i="11"/>
  <c r="G86" i="11" s="1"/>
  <c r="I86" i="11"/>
  <c r="M85" i="11"/>
  <c r="J85" i="11"/>
  <c r="J88" i="11" s="1"/>
  <c r="I84" i="11"/>
  <c r="F84" i="11"/>
  <c r="M83" i="11"/>
  <c r="J83" i="11"/>
  <c r="G83" i="11"/>
  <c r="I83" i="11" s="1"/>
  <c r="M82" i="11"/>
  <c r="J82" i="11"/>
  <c r="I82" i="11"/>
  <c r="G82" i="11"/>
  <c r="M81" i="11"/>
  <c r="M84" i="11" s="1"/>
  <c r="J81" i="11"/>
  <c r="G81" i="11"/>
  <c r="I81" i="11" s="1"/>
  <c r="M80" i="11"/>
  <c r="F80" i="11"/>
  <c r="M79" i="11"/>
  <c r="J79" i="11"/>
  <c r="G79" i="11" s="1"/>
  <c r="I79" i="11" s="1"/>
  <c r="M78" i="11"/>
  <c r="J78" i="11"/>
  <c r="G78" i="11"/>
  <c r="I78" i="11" s="1"/>
  <c r="M77" i="11"/>
  <c r="J77" i="11"/>
  <c r="J80" i="11" s="1"/>
  <c r="G77" i="11"/>
  <c r="I77" i="11" s="1"/>
  <c r="I80" i="11" s="1"/>
  <c r="M76" i="11"/>
  <c r="J76" i="11"/>
  <c r="I76" i="11"/>
  <c r="G76" i="11"/>
  <c r="F75" i="11"/>
  <c r="M74" i="11"/>
  <c r="J74" i="11"/>
  <c r="M73" i="11"/>
  <c r="J73" i="11"/>
  <c r="G73" i="11"/>
  <c r="M72" i="11"/>
  <c r="M75" i="11" s="1"/>
  <c r="J72" i="11"/>
  <c r="I72" i="11"/>
  <c r="G72" i="11"/>
  <c r="J71" i="11"/>
  <c r="F71" i="11"/>
  <c r="M70" i="11"/>
  <c r="J70" i="11"/>
  <c r="I70" i="11"/>
  <c r="G70" i="11"/>
  <c r="M69" i="11"/>
  <c r="J69" i="11"/>
  <c r="G69" i="11" s="1"/>
  <c r="I69" i="11" s="1"/>
  <c r="M68" i="11"/>
  <c r="J68" i="11"/>
  <c r="G68" i="11" s="1"/>
  <c r="I68" i="11" s="1"/>
  <c r="M67" i="11"/>
  <c r="M71" i="11" s="1"/>
  <c r="J67" i="11"/>
  <c r="G67" i="11"/>
  <c r="F66" i="11"/>
  <c r="M65" i="11"/>
  <c r="J65" i="11"/>
  <c r="G65" i="11" s="1"/>
  <c r="I65" i="11" s="1"/>
  <c r="M64" i="11"/>
  <c r="J64" i="11"/>
  <c r="I64" i="11"/>
  <c r="G64" i="11"/>
  <c r="M63" i="11"/>
  <c r="J63" i="11"/>
  <c r="G63" i="11" s="1"/>
  <c r="I63" i="11" s="1"/>
  <c r="M62" i="11"/>
  <c r="M66" i="11" s="1"/>
  <c r="J62" i="11"/>
  <c r="G62" i="11" s="1"/>
  <c r="J61" i="11"/>
  <c r="G61" i="11"/>
  <c r="I61" i="11" s="1"/>
  <c r="F60" i="11"/>
  <c r="M59" i="11"/>
  <c r="J59" i="11"/>
  <c r="I59" i="11"/>
  <c r="G59" i="11"/>
  <c r="M58" i="11"/>
  <c r="J58" i="11"/>
  <c r="G58" i="11"/>
  <c r="I58" i="11" s="1"/>
  <c r="M57" i="11"/>
  <c r="J57" i="11"/>
  <c r="G57" i="11" s="1"/>
  <c r="I57" i="11"/>
  <c r="M56" i="11"/>
  <c r="J56" i="11"/>
  <c r="G56" i="11" s="1"/>
  <c r="I56" i="11"/>
  <c r="M55" i="11"/>
  <c r="J55" i="11"/>
  <c r="G55" i="11"/>
  <c r="I55" i="11" s="1"/>
  <c r="D55" i="11"/>
  <c r="D56" i="11" s="1"/>
  <c r="D57" i="11" s="1"/>
  <c r="D58" i="11" s="1"/>
  <c r="D59" i="11" s="1"/>
  <c r="D61" i="11" s="1"/>
  <c r="D62" i="11" s="1"/>
  <c r="D63" i="11" s="1"/>
  <c r="D64" i="11" s="1"/>
  <c r="D65" i="11" s="1"/>
  <c r="D67" i="11" s="1"/>
  <c r="D68" i="11" s="1"/>
  <c r="D69" i="11" s="1"/>
  <c r="D70" i="11" s="1"/>
  <c r="D72" i="11" s="1"/>
  <c r="D73" i="11" s="1"/>
  <c r="D74" i="11" s="1"/>
  <c r="D76" i="11" s="1"/>
  <c r="D77" i="11" s="1"/>
  <c r="D78" i="11" s="1"/>
  <c r="D79" i="11" s="1"/>
  <c r="D81" i="11" s="1"/>
  <c r="D82" i="11" s="1"/>
  <c r="D83" i="11" s="1"/>
  <c r="D85" i="11" s="1"/>
  <c r="D86" i="11" s="1"/>
  <c r="D87" i="11" s="1"/>
  <c r="D89" i="11" s="1"/>
  <c r="D90" i="11" s="1"/>
  <c r="D91" i="11" s="1"/>
  <c r="M54" i="11"/>
  <c r="J54" i="11"/>
  <c r="G54" i="11"/>
  <c r="I54" i="11" s="1"/>
  <c r="M53" i="11"/>
  <c r="J53" i="11"/>
  <c r="I53" i="11"/>
  <c r="G53" i="11"/>
  <c r="M52" i="11"/>
  <c r="J52" i="11"/>
  <c r="J60" i="11" s="1"/>
  <c r="G52" i="11"/>
  <c r="F51" i="11"/>
  <c r="M50" i="11"/>
  <c r="J50" i="11"/>
  <c r="G50" i="11" s="1"/>
  <c r="I50" i="11" s="1"/>
  <c r="M49" i="11"/>
  <c r="M51" i="11" s="1"/>
  <c r="J49" i="11"/>
  <c r="G49" i="11"/>
  <c r="I49" i="11" s="1"/>
  <c r="M48" i="11"/>
  <c r="J48" i="11"/>
  <c r="J51" i="11" s="1"/>
  <c r="F47" i="11"/>
  <c r="M46" i="11"/>
  <c r="J46" i="11"/>
  <c r="G46" i="11"/>
  <c r="I46" i="11" s="1"/>
  <c r="M45" i="11"/>
  <c r="M47" i="11" s="1"/>
  <c r="J45" i="11"/>
  <c r="G45" i="11" s="1"/>
  <c r="I45" i="11"/>
  <c r="M44" i="11"/>
  <c r="J44" i="11"/>
  <c r="J47" i="11" s="1"/>
  <c r="F43" i="11"/>
  <c r="M42" i="11"/>
  <c r="J42" i="11"/>
  <c r="G42" i="11"/>
  <c r="I42" i="11" s="1"/>
  <c r="M41" i="11"/>
  <c r="J41" i="11"/>
  <c r="I41" i="11"/>
  <c r="I43" i="11" s="1"/>
  <c r="G41" i="11"/>
  <c r="M40" i="11"/>
  <c r="M43" i="11" s="1"/>
  <c r="J40" i="11"/>
  <c r="J43" i="11" s="1"/>
  <c r="G40" i="11"/>
  <c r="I40" i="11" s="1"/>
  <c r="F39" i="11"/>
  <c r="M38" i="11"/>
  <c r="J38" i="11"/>
  <c r="G38" i="11" s="1"/>
  <c r="I38" i="11" s="1"/>
  <c r="M37" i="11"/>
  <c r="J37" i="11"/>
  <c r="G37" i="11"/>
  <c r="I37" i="11" s="1"/>
  <c r="J36" i="11"/>
  <c r="I36" i="11"/>
  <c r="G36" i="11"/>
  <c r="M36" i="11" s="1"/>
  <c r="J35" i="11"/>
  <c r="M34" i="11"/>
  <c r="J34" i="11"/>
  <c r="G34" i="11" s="1"/>
  <c r="I34" i="11"/>
  <c r="F33" i="11"/>
  <c r="M32" i="11"/>
  <c r="J32" i="11"/>
  <c r="G32" i="11"/>
  <c r="I32" i="11" s="1"/>
  <c r="M31" i="11"/>
  <c r="J31" i="11"/>
  <c r="G31" i="11" s="1"/>
  <c r="I31" i="11" s="1"/>
  <c r="M30" i="11"/>
  <c r="J30" i="11"/>
  <c r="I30" i="11"/>
  <c r="G30" i="11"/>
  <c r="M29" i="11"/>
  <c r="J29" i="11"/>
  <c r="G29" i="11"/>
  <c r="I29" i="11" s="1"/>
  <c r="M28" i="11"/>
  <c r="J28" i="11"/>
  <c r="G28" i="11" s="1"/>
  <c r="I28" i="11"/>
  <c r="M27" i="11"/>
  <c r="J27" i="11"/>
  <c r="G27" i="11" s="1"/>
  <c r="I27" i="11" s="1"/>
  <c r="M26" i="11"/>
  <c r="J26" i="11"/>
  <c r="G26" i="11"/>
  <c r="I26" i="11" s="1"/>
  <c r="M25" i="11"/>
  <c r="J25" i="11"/>
  <c r="J24" i="11"/>
  <c r="G24" i="11" s="1"/>
  <c r="M23" i="11"/>
  <c r="F23" i="11"/>
  <c r="M22" i="11"/>
  <c r="J22" i="11"/>
  <c r="G22" i="11" s="1"/>
  <c r="I22" i="11"/>
  <c r="M21" i="11"/>
  <c r="J21" i="11"/>
  <c r="G21" i="11" s="1"/>
  <c r="I21" i="11" s="1"/>
  <c r="M20" i="11"/>
  <c r="J20" i="11"/>
  <c r="J23" i="11" s="1"/>
  <c r="G20" i="11"/>
  <c r="F19" i="11"/>
  <c r="M18" i="11"/>
  <c r="J18" i="11"/>
  <c r="G18" i="11"/>
  <c r="I18" i="11" s="1"/>
  <c r="M17" i="11"/>
  <c r="J17" i="11"/>
  <c r="G17" i="11" s="1"/>
  <c r="I17" i="11" s="1"/>
  <c r="M16" i="11"/>
  <c r="J16" i="11"/>
  <c r="G16" i="11" s="1"/>
  <c r="I16" i="11"/>
  <c r="M15" i="11"/>
  <c r="J15" i="11"/>
  <c r="G15" i="11" s="1"/>
  <c r="I15" i="11" s="1"/>
  <c r="M14" i="11"/>
  <c r="J14" i="11"/>
  <c r="J19" i="11" s="1"/>
  <c r="M13" i="11"/>
  <c r="J13" i="11"/>
  <c r="G13" i="11" s="1"/>
  <c r="I13" i="11" s="1"/>
  <c r="M12" i="11"/>
  <c r="M19" i="11" s="1"/>
  <c r="J12" i="11"/>
  <c r="G12" i="11"/>
  <c r="F11" i="11"/>
  <c r="M10" i="11"/>
  <c r="J10" i="11"/>
  <c r="G10" i="11" s="1"/>
  <c r="I10" i="11"/>
  <c r="D10" i="11"/>
  <c r="D12" i="11" s="1"/>
  <c r="D13" i="11" s="1"/>
  <c r="D14" i="11" s="1"/>
  <c r="D15" i="11" s="1"/>
  <c r="D16" i="11" s="1"/>
  <c r="D17" i="11" s="1"/>
  <c r="D18" i="11" s="1"/>
  <c r="D20" i="11" s="1"/>
  <c r="D21" i="11" s="1"/>
  <c r="D22" i="11" s="1"/>
  <c r="D24" i="11" s="1"/>
  <c r="D25" i="11" s="1"/>
  <c r="D26" i="11" s="1"/>
  <c r="D27" i="11" s="1"/>
  <c r="D28" i="11" s="1"/>
  <c r="D29" i="11" s="1"/>
  <c r="D30" i="11" s="1"/>
  <c r="D31" i="11" s="1"/>
  <c r="D32" i="11" s="1"/>
  <c r="D34" i="11" s="1"/>
  <c r="D35" i="11" s="1"/>
  <c r="D36" i="11" s="1"/>
  <c r="D37" i="11" s="1"/>
  <c r="D38" i="11" s="1"/>
  <c r="D40" i="11" s="1"/>
  <c r="D41" i="11" s="1"/>
  <c r="D42" i="11" s="1"/>
  <c r="D44" i="11" s="1"/>
  <c r="D45" i="11" s="1"/>
  <c r="D46" i="11" s="1"/>
  <c r="D48" i="11" s="1"/>
  <c r="D49" i="11" s="1"/>
  <c r="D50" i="11" s="1"/>
  <c r="D52" i="11" s="1"/>
  <c r="D53" i="11" s="1"/>
  <c r="D54" i="11" s="1"/>
  <c r="M9" i="11"/>
  <c r="J9" i="11"/>
  <c r="G9" i="11" s="1"/>
  <c r="I9" i="11" s="1"/>
  <c r="D9" i="11"/>
  <c r="M8" i="11"/>
  <c r="M11" i="11" s="1"/>
  <c r="J8" i="11"/>
  <c r="G8" i="11" s="1"/>
  <c r="G11" i="11" s="1"/>
  <c r="I112" i="10"/>
  <c r="G112" i="10"/>
  <c r="E298" i="6" s="1"/>
  <c r="F112" i="10"/>
  <c r="I111" i="10"/>
  <c r="G111" i="10"/>
  <c r="F111" i="10"/>
  <c r="I110" i="10"/>
  <c r="G294" i="6" s="1"/>
  <c r="G110" i="10"/>
  <c r="E294" i="6" s="1"/>
  <c r="F110" i="10"/>
  <c r="I109" i="10"/>
  <c r="G109" i="10"/>
  <c r="E292" i="6" s="1"/>
  <c r="F109" i="10"/>
  <c r="I108" i="10"/>
  <c r="G108" i="10"/>
  <c r="E290" i="6" s="1"/>
  <c r="F108" i="10"/>
  <c r="I107" i="10"/>
  <c r="G107" i="10"/>
  <c r="F107" i="10"/>
  <c r="H103" i="10"/>
  <c r="J95" i="10"/>
  <c r="G95" i="10" s="1"/>
  <c r="I95" i="10" s="1"/>
  <c r="Q92" i="10"/>
  <c r="J92" i="10"/>
  <c r="Q91" i="10"/>
  <c r="J91" i="10"/>
  <c r="G91" i="10" s="1"/>
  <c r="F91" i="10" s="1"/>
  <c r="Q90" i="10"/>
  <c r="J90" i="10"/>
  <c r="G90" i="10" s="1"/>
  <c r="Q89" i="10"/>
  <c r="J89" i="10"/>
  <c r="G89" i="10" s="1"/>
  <c r="I89" i="10" s="1"/>
  <c r="J88" i="10"/>
  <c r="Q87" i="10"/>
  <c r="J87" i="10"/>
  <c r="G87" i="10"/>
  <c r="Q86" i="10"/>
  <c r="J86" i="10"/>
  <c r="G86" i="10"/>
  <c r="Q85" i="10"/>
  <c r="J85" i="10"/>
  <c r="G85" i="10"/>
  <c r="Q84" i="10"/>
  <c r="Q83" i="10"/>
  <c r="J83" i="10"/>
  <c r="G83" i="10" s="1"/>
  <c r="I83" i="10" s="1"/>
  <c r="Q82" i="10"/>
  <c r="J82" i="10"/>
  <c r="G82" i="10" s="1"/>
  <c r="Q81" i="10"/>
  <c r="J81" i="10"/>
  <c r="Q80" i="10"/>
  <c r="J80" i="10"/>
  <c r="Q79" i="10"/>
  <c r="J79" i="10"/>
  <c r="G79" i="10" s="1"/>
  <c r="F79" i="10" s="1"/>
  <c r="Q78" i="10"/>
  <c r="J78" i="10"/>
  <c r="G78" i="10" s="1"/>
  <c r="F78" i="10" s="1"/>
  <c r="Q77" i="10"/>
  <c r="J77" i="10"/>
  <c r="G77" i="10" s="1"/>
  <c r="F77" i="10" s="1"/>
  <c r="I77" i="10"/>
  <c r="Q76" i="10"/>
  <c r="J76" i="10"/>
  <c r="G76" i="10" s="1"/>
  <c r="I76" i="10" s="1"/>
  <c r="J75" i="10"/>
  <c r="Q74" i="10"/>
  <c r="J74" i="10"/>
  <c r="G74" i="10"/>
  <c r="Q73" i="10"/>
  <c r="J73" i="10"/>
  <c r="G73" i="10"/>
  <c r="Q72" i="10"/>
  <c r="Q75" i="10" s="1"/>
  <c r="J72" i="10"/>
  <c r="G72" i="10"/>
  <c r="Q70" i="10"/>
  <c r="J70" i="10"/>
  <c r="G70" i="10" s="1"/>
  <c r="I70" i="10" s="1"/>
  <c r="Q69" i="10"/>
  <c r="J69" i="10"/>
  <c r="G69" i="10"/>
  <c r="Q68" i="10"/>
  <c r="J68" i="10"/>
  <c r="G68" i="10" s="1"/>
  <c r="Q67" i="10"/>
  <c r="Q71" i="10" s="1"/>
  <c r="J67" i="10"/>
  <c r="J71" i="10" s="1"/>
  <c r="Q66" i="10"/>
  <c r="G66" i="10"/>
  <c r="Q65" i="10"/>
  <c r="J65" i="10"/>
  <c r="G65" i="10" s="1"/>
  <c r="I65" i="10" s="1"/>
  <c r="Q64" i="10"/>
  <c r="J64" i="10"/>
  <c r="G64" i="10" s="1"/>
  <c r="I64" i="10" s="1"/>
  <c r="Q63" i="10"/>
  <c r="J63" i="10"/>
  <c r="G63" i="10" s="1"/>
  <c r="I63" i="10" s="1"/>
  <c r="Q62" i="10"/>
  <c r="J62" i="10"/>
  <c r="G62" i="10" s="1"/>
  <c r="Q61" i="10"/>
  <c r="J61" i="10"/>
  <c r="G61" i="10" s="1"/>
  <c r="I61" i="10"/>
  <c r="F61" i="10"/>
  <c r="J60" i="10"/>
  <c r="Q59" i="10"/>
  <c r="J59" i="10"/>
  <c r="I59" i="10"/>
  <c r="G59" i="10"/>
  <c r="F59" i="10" s="1"/>
  <c r="Q58" i="10"/>
  <c r="J58" i="10"/>
  <c r="I58" i="10"/>
  <c r="G58" i="10"/>
  <c r="F58" i="10" s="1"/>
  <c r="Q57" i="10"/>
  <c r="J57" i="10"/>
  <c r="I57" i="10"/>
  <c r="G57" i="10"/>
  <c r="F57" i="10" s="1"/>
  <c r="Q56" i="10"/>
  <c r="J56" i="10"/>
  <c r="G56" i="10"/>
  <c r="Q55" i="10"/>
  <c r="J55" i="10"/>
  <c r="I55" i="10"/>
  <c r="G55" i="10"/>
  <c r="F55" i="10" s="1"/>
  <c r="Q54" i="10"/>
  <c r="J54" i="10"/>
  <c r="I54" i="10"/>
  <c r="G54" i="10"/>
  <c r="F54" i="10" s="1"/>
  <c r="Q53" i="10"/>
  <c r="J53" i="10"/>
  <c r="I53" i="10"/>
  <c r="G53" i="10"/>
  <c r="F53" i="10" s="1"/>
  <c r="Q52" i="10"/>
  <c r="J52" i="10"/>
  <c r="I52" i="10"/>
  <c r="G52" i="10"/>
  <c r="Q50" i="10"/>
  <c r="J50" i="10"/>
  <c r="G50" i="10" s="1"/>
  <c r="Q49" i="10"/>
  <c r="J49" i="10"/>
  <c r="G49" i="10" s="1"/>
  <c r="Q48" i="10"/>
  <c r="Q51" i="10" s="1"/>
  <c r="J48" i="10"/>
  <c r="G48" i="10" s="1"/>
  <c r="I48" i="10" s="1"/>
  <c r="F48" i="10"/>
  <c r="Q47" i="10"/>
  <c r="Q46" i="10"/>
  <c r="J46" i="10"/>
  <c r="Q45" i="10"/>
  <c r="J45" i="10"/>
  <c r="G45" i="10" s="1"/>
  <c r="I45" i="10"/>
  <c r="F45" i="10"/>
  <c r="Q44" i="10"/>
  <c r="J44" i="10"/>
  <c r="G44" i="10" s="1"/>
  <c r="I44" i="10" s="1"/>
  <c r="F44" i="10"/>
  <c r="J43" i="10"/>
  <c r="Q42" i="10"/>
  <c r="J42" i="10"/>
  <c r="I42" i="10"/>
  <c r="G42" i="10"/>
  <c r="F42" i="10" s="1"/>
  <c r="Q41" i="10"/>
  <c r="J41" i="10"/>
  <c r="I41" i="10"/>
  <c r="G41" i="10"/>
  <c r="F41" i="10" s="1"/>
  <c r="Q40" i="10"/>
  <c r="Q43" i="10" s="1"/>
  <c r="J40" i="10"/>
  <c r="G40" i="10"/>
  <c r="Q38" i="10"/>
  <c r="J38" i="10"/>
  <c r="G38" i="10" s="1"/>
  <c r="Q37" i="10"/>
  <c r="J37" i="10"/>
  <c r="G37" i="10" s="1"/>
  <c r="Q36" i="10"/>
  <c r="J36" i="10"/>
  <c r="I36" i="10"/>
  <c r="G36" i="10"/>
  <c r="F36" i="10" s="1"/>
  <c r="Q35" i="10"/>
  <c r="J35" i="10"/>
  <c r="G35" i="10"/>
  <c r="Q34" i="10"/>
  <c r="J34" i="10"/>
  <c r="J39" i="10" s="1"/>
  <c r="D34" i="10"/>
  <c r="D35" i="10" s="1"/>
  <c r="D36" i="10" s="1"/>
  <c r="D37" i="10" s="1"/>
  <c r="D38" i="10" s="1"/>
  <c r="D40" i="10" s="1"/>
  <c r="D41" i="10" s="1"/>
  <c r="D42" i="10" s="1"/>
  <c r="D44" i="10" s="1"/>
  <c r="D45" i="10" s="1"/>
  <c r="D46" i="10" s="1"/>
  <c r="D48" i="10" s="1"/>
  <c r="D49" i="10" s="1"/>
  <c r="D50" i="10" s="1"/>
  <c r="D52" i="10" s="1"/>
  <c r="D53" i="10" s="1"/>
  <c r="D54" i="10" s="1"/>
  <c r="D55" i="10" s="1"/>
  <c r="D56" i="10" s="1"/>
  <c r="D57" i="10" s="1"/>
  <c r="D58" i="10" s="1"/>
  <c r="D59" i="10" s="1"/>
  <c r="D61" i="10" s="1"/>
  <c r="D62" i="10" s="1"/>
  <c r="D63" i="10" s="1"/>
  <c r="D64" i="10" s="1"/>
  <c r="D65" i="10" s="1"/>
  <c r="D67" i="10" s="1"/>
  <c r="D68" i="10" s="1"/>
  <c r="D69" i="10" s="1"/>
  <c r="D70" i="10" s="1"/>
  <c r="D72" i="10" s="1"/>
  <c r="D73" i="10" s="1"/>
  <c r="D74" i="10" s="1"/>
  <c r="D76" i="10" s="1"/>
  <c r="D77" i="10" s="1"/>
  <c r="D78" i="10" s="1"/>
  <c r="D79" i="10" s="1"/>
  <c r="D81" i="10" s="1"/>
  <c r="D82" i="10" s="1"/>
  <c r="D83" i="10" s="1"/>
  <c r="D85" i="10" s="1"/>
  <c r="D86" i="10" s="1"/>
  <c r="D87" i="10" s="1"/>
  <c r="D89" i="10" s="1"/>
  <c r="D90" i="10" s="1"/>
  <c r="D91" i="10" s="1"/>
  <c r="Q32" i="10"/>
  <c r="J32" i="10"/>
  <c r="Q31" i="10"/>
  <c r="J31" i="10"/>
  <c r="I31" i="10"/>
  <c r="G31" i="10"/>
  <c r="F31" i="10" s="1"/>
  <c r="Q30" i="10"/>
  <c r="J30" i="10"/>
  <c r="I30" i="10"/>
  <c r="G30" i="10"/>
  <c r="F30" i="10" s="1"/>
  <c r="Q29" i="10"/>
  <c r="J29" i="10"/>
  <c r="I29" i="10"/>
  <c r="G29" i="10"/>
  <c r="F29" i="10" s="1"/>
  <c r="Q28" i="10"/>
  <c r="J28" i="10"/>
  <c r="I28" i="10"/>
  <c r="G28" i="10"/>
  <c r="F28" i="10" s="1"/>
  <c r="Q27" i="10"/>
  <c r="J27" i="10"/>
  <c r="I27" i="10"/>
  <c r="G27" i="10"/>
  <c r="F27" i="10" s="1"/>
  <c r="Q26" i="10"/>
  <c r="J26" i="10"/>
  <c r="I26" i="10"/>
  <c r="G26" i="10"/>
  <c r="F26" i="10" s="1"/>
  <c r="Q25" i="10"/>
  <c r="J25" i="10"/>
  <c r="I25" i="10"/>
  <c r="G25" i="10"/>
  <c r="F25" i="10" s="1"/>
  <c r="J24" i="10"/>
  <c r="G24" i="10" s="1"/>
  <c r="Q23" i="10"/>
  <c r="Q22" i="10"/>
  <c r="J22" i="10"/>
  <c r="G22" i="10"/>
  <c r="Q21" i="10"/>
  <c r="J21" i="10"/>
  <c r="G21" i="10"/>
  <c r="Q20" i="10"/>
  <c r="J20" i="10"/>
  <c r="J23" i="10" s="1"/>
  <c r="G20" i="10"/>
  <c r="Q18" i="10"/>
  <c r="J18" i="10"/>
  <c r="G18" i="10" s="1"/>
  <c r="I18" i="10" s="1"/>
  <c r="F18" i="10"/>
  <c r="Q17" i="10"/>
  <c r="J17" i="10"/>
  <c r="G17" i="10" s="1"/>
  <c r="I17" i="10" s="1"/>
  <c r="F17" i="10"/>
  <c r="Q16" i="10"/>
  <c r="J16" i="10"/>
  <c r="G16" i="10" s="1"/>
  <c r="I16" i="10" s="1"/>
  <c r="F16" i="10"/>
  <c r="Q15" i="10"/>
  <c r="J15" i="10"/>
  <c r="G15" i="10" s="1"/>
  <c r="I15" i="10" s="1"/>
  <c r="F15" i="10"/>
  <c r="Q14" i="10"/>
  <c r="J14" i="10"/>
  <c r="G14" i="10" s="1"/>
  <c r="I14" i="10" s="1"/>
  <c r="F14" i="10"/>
  <c r="Q13" i="10"/>
  <c r="J13" i="10"/>
  <c r="G13" i="10" s="1"/>
  <c r="I13" i="10" s="1"/>
  <c r="F13" i="10"/>
  <c r="Q12" i="10"/>
  <c r="Q19" i="10" s="1"/>
  <c r="J12" i="10"/>
  <c r="J19" i="10" s="1"/>
  <c r="Q10" i="10"/>
  <c r="J10" i="10"/>
  <c r="G10" i="10"/>
  <c r="I10" i="10" s="1"/>
  <c r="D10" i="10"/>
  <c r="D12" i="10" s="1"/>
  <c r="D13" i="10" s="1"/>
  <c r="D14" i="10" s="1"/>
  <c r="D15" i="10" s="1"/>
  <c r="D16" i="10" s="1"/>
  <c r="D17" i="10" s="1"/>
  <c r="D18" i="10" s="1"/>
  <c r="D20" i="10" s="1"/>
  <c r="D21" i="10" s="1"/>
  <c r="D22" i="10" s="1"/>
  <c r="D24" i="10" s="1"/>
  <c r="D25" i="10" s="1"/>
  <c r="D26" i="10" s="1"/>
  <c r="D27" i="10" s="1"/>
  <c r="D28" i="10" s="1"/>
  <c r="D29" i="10" s="1"/>
  <c r="D30" i="10" s="1"/>
  <c r="D31" i="10" s="1"/>
  <c r="D32" i="10" s="1"/>
  <c r="Q9" i="10"/>
  <c r="J9" i="10"/>
  <c r="G9" i="10" s="1"/>
  <c r="I9" i="10" s="1"/>
  <c r="D9" i="10"/>
  <c r="Q8" i="10"/>
  <c r="Q11" i="10" s="1"/>
  <c r="J8" i="10"/>
  <c r="G8" i="10"/>
  <c r="I8" i="10" s="1"/>
  <c r="I112" i="9"/>
  <c r="G275" i="6" s="1"/>
  <c r="G112" i="9"/>
  <c r="E275" i="6" s="1"/>
  <c r="F112" i="9"/>
  <c r="I111" i="9"/>
  <c r="G273" i="6" s="1"/>
  <c r="G111" i="9"/>
  <c r="F111" i="9"/>
  <c r="I110" i="9"/>
  <c r="G271" i="6" s="1"/>
  <c r="G110" i="9"/>
  <c r="E271" i="6" s="1"/>
  <c r="F110" i="9"/>
  <c r="I109" i="9"/>
  <c r="G269" i="6" s="1"/>
  <c r="G109" i="9"/>
  <c r="F109" i="9"/>
  <c r="I108" i="9"/>
  <c r="G267" i="6" s="1"/>
  <c r="G108" i="9"/>
  <c r="E267" i="6" s="1"/>
  <c r="F108" i="9"/>
  <c r="I107" i="9"/>
  <c r="G265" i="6" s="1"/>
  <c r="G107" i="9"/>
  <c r="E265" i="6" s="1"/>
  <c r="F107" i="9"/>
  <c r="H103" i="9"/>
  <c r="J95" i="9"/>
  <c r="G95" i="9"/>
  <c r="I95" i="9" s="1"/>
  <c r="Q92" i="9"/>
  <c r="J92" i="9"/>
  <c r="Q91" i="9"/>
  <c r="J91" i="9"/>
  <c r="I91" i="9"/>
  <c r="G91" i="9"/>
  <c r="F91" i="9" s="1"/>
  <c r="Q90" i="9"/>
  <c r="J90" i="9"/>
  <c r="G90" i="9"/>
  <c r="F90" i="9" s="1"/>
  <c r="Q89" i="9"/>
  <c r="J89" i="9"/>
  <c r="G89" i="9"/>
  <c r="G92" i="9" s="1"/>
  <c r="F89" i="9"/>
  <c r="Q88" i="9"/>
  <c r="Q87" i="9"/>
  <c r="J87" i="9"/>
  <c r="G87" i="9" s="1"/>
  <c r="Q86" i="9"/>
  <c r="J86" i="9"/>
  <c r="G86" i="9" s="1"/>
  <c r="Q85" i="9"/>
  <c r="J85" i="9"/>
  <c r="J88" i="9" s="1"/>
  <c r="J84" i="9"/>
  <c r="Q83" i="9"/>
  <c r="J83" i="9"/>
  <c r="I83" i="9"/>
  <c r="G83" i="9"/>
  <c r="F83" i="9" s="1"/>
  <c r="Q82" i="9"/>
  <c r="J82" i="9"/>
  <c r="I82" i="9"/>
  <c r="G82" i="9"/>
  <c r="F82" i="9" s="1"/>
  <c r="Q81" i="9"/>
  <c r="Q84" i="9" s="1"/>
  <c r="J81" i="9"/>
  <c r="I81" i="9"/>
  <c r="I84" i="9" s="1"/>
  <c r="G81" i="9"/>
  <c r="G84" i="9" s="1"/>
  <c r="J79" i="9"/>
  <c r="G79" i="9" s="1"/>
  <c r="I79" i="9" s="1"/>
  <c r="Q78" i="9"/>
  <c r="J78" i="9"/>
  <c r="G78" i="9" s="1"/>
  <c r="I78" i="9" s="1"/>
  <c r="Q77" i="9"/>
  <c r="J77" i="9"/>
  <c r="G77" i="9" s="1"/>
  <c r="I77" i="9" s="1"/>
  <c r="Q76" i="9"/>
  <c r="Q80" i="9" s="1"/>
  <c r="J76" i="9"/>
  <c r="Q74" i="9"/>
  <c r="J74" i="9"/>
  <c r="G74" i="9" s="1"/>
  <c r="Q73" i="9"/>
  <c r="J73" i="9"/>
  <c r="G73" i="9" s="1"/>
  <c r="Q72" i="9"/>
  <c r="Q75" i="9" s="1"/>
  <c r="J72" i="9"/>
  <c r="G72" i="9" s="1"/>
  <c r="Q70" i="9"/>
  <c r="J70" i="9"/>
  <c r="G70" i="9"/>
  <c r="I70" i="9" s="1"/>
  <c r="F70" i="9"/>
  <c r="Q69" i="9"/>
  <c r="J69" i="9"/>
  <c r="G69" i="9" s="1"/>
  <c r="Q68" i="9"/>
  <c r="J68" i="9"/>
  <c r="G68" i="9" s="1"/>
  <c r="Q67" i="9"/>
  <c r="Q71" i="9" s="1"/>
  <c r="J67" i="9"/>
  <c r="G67" i="9" s="1"/>
  <c r="Q66" i="9"/>
  <c r="J66" i="9"/>
  <c r="Q65" i="9"/>
  <c r="J65" i="9"/>
  <c r="G65" i="9"/>
  <c r="F65" i="9" s="1"/>
  <c r="Q64" i="9"/>
  <c r="J64" i="9"/>
  <c r="G64" i="9"/>
  <c r="F64" i="9" s="1"/>
  <c r="Q63" i="9"/>
  <c r="J63" i="9"/>
  <c r="G63" i="9"/>
  <c r="F63" i="9" s="1"/>
  <c r="Q62" i="9"/>
  <c r="J62" i="9"/>
  <c r="G62" i="9"/>
  <c r="F62" i="9" s="1"/>
  <c r="Q61" i="9"/>
  <c r="J61" i="9"/>
  <c r="G61" i="9"/>
  <c r="G66" i="9" s="1"/>
  <c r="J60" i="9"/>
  <c r="G60" i="9"/>
  <c r="F60" i="9"/>
  <c r="Q59" i="9"/>
  <c r="J59" i="9"/>
  <c r="I59" i="9"/>
  <c r="G59" i="9"/>
  <c r="F59" i="9"/>
  <c r="Q58" i="9"/>
  <c r="J58" i="9"/>
  <c r="I58" i="9"/>
  <c r="G58" i="9"/>
  <c r="F58" i="9"/>
  <c r="Q57" i="9"/>
  <c r="J57" i="9"/>
  <c r="I57" i="9"/>
  <c r="G57" i="9"/>
  <c r="F57" i="9"/>
  <c r="Q56" i="9"/>
  <c r="J56" i="9"/>
  <c r="I56" i="9"/>
  <c r="G56" i="9"/>
  <c r="F56" i="9"/>
  <c r="Q55" i="9"/>
  <c r="J55" i="9"/>
  <c r="I55" i="9"/>
  <c r="G55" i="9"/>
  <c r="F55" i="9"/>
  <c r="Q54" i="9"/>
  <c r="J54" i="9"/>
  <c r="I54" i="9"/>
  <c r="G54" i="9"/>
  <c r="F54" i="9"/>
  <c r="Q53" i="9"/>
  <c r="J53" i="9"/>
  <c r="I53" i="9"/>
  <c r="G53" i="9"/>
  <c r="F53" i="9"/>
  <c r="Q52" i="9"/>
  <c r="Q60" i="9" s="1"/>
  <c r="J52" i="9"/>
  <c r="I52" i="9"/>
  <c r="I60" i="9" s="1"/>
  <c r="G52" i="9"/>
  <c r="F52" i="9"/>
  <c r="Q51" i="9"/>
  <c r="Q50" i="9"/>
  <c r="J50" i="9"/>
  <c r="G50" i="9" s="1"/>
  <c r="Q49" i="9"/>
  <c r="J49" i="9"/>
  <c r="G49" i="9"/>
  <c r="I49" i="9" s="1"/>
  <c r="Q48" i="9"/>
  <c r="J48" i="9"/>
  <c r="G48" i="9"/>
  <c r="I48" i="9" s="1"/>
  <c r="F48" i="9"/>
  <c r="Q46" i="9"/>
  <c r="J46" i="9"/>
  <c r="G46" i="9" s="1"/>
  <c r="I46" i="9" s="1"/>
  <c r="Q45" i="9"/>
  <c r="Q47" i="9" s="1"/>
  <c r="J45" i="9"/>
  <c r="G45" i="9" s="1"/>
  <c r="I45" i="9" s="1"/>
  <c r="Q44" i="9"/>
  <c r="J44" i="9"/>
  <c r="G44" i="9" s="1"/>
  <c r="G47" i="9" s="1"/>
  <c r="I44" i="9"/>
  <c r="F44" i="9"/>
  <c r="Q42" i="9"/>
  <c r="J42" i="9"/>
  <c r="G42" i="9" s="1"/>
  <c r="Q41" i="9"/>
  <c r="J41" i="9"/>
  <c r="G41" i="9" s="1"/>
  <c r="Q40" i="9"/>
  <c r="Q43" i="9" s="1"/>
  <c r="J40" i="9"/>
  <c r="G40" i="9" s="1"/>
  <c r="Q38" i="9"/>
  <c r="J38" i="9"/>
  <c r="G38" i="9"/>
  <c r="F38" i="9" s="1"/>
  <c r="Q37" i="9"/>
  <c r="J37" i="9"/>
  <c r="G37" i="9"/>
  <c r="F37" i="9" s="1"/>
  <c r="Q36" i="9"/>
  <c r="J36" i="9"/>
  <c r="G36" i="9" s="1"/>
  <c r="Q35" i="9"/>
  <c r="J35" i="9"/>
  <c r="G35" i="9" s="1"/>
  <c r="Q34" i="9"/>
  <c r="Q39" i="9" s="1"/>
  <c r="J34" i="9"/>
  <c r="G34" i="9" s="1"/>
  <c r="Q32" i="9"/>
  <c r="J32" i="9"/>
  <c r="G32" i="9"/>
  <c r="F32" i="9" s="1"/>
  <c r="Q31" i="9"/>
  <c r="J31" i="9"/>
  <c r="G31" i="9"/>
  <c r="F31" i="9" s="1"/>
  <c r="Q30" i="9"/>
  <c r="J30" i="9"/>
  <c r="G30" i="9"/>
  <c r="F30" i="9" s="1"/>
  <c r="Q29" i="9"/>
  <c r="J29" i="9"/>
  <c r="G29" i="9"/>
  <c r="F29" i="9" s="1"/>
  <c r="Q28" i="9"/>
  <c r="J28" i="9"/>
  <c r="G28" i="9"/>
  <c r="F28" i="9" s="1"/>
  <c r="Q27" i="9"/>
  <c r="J27" i="9"/>
  <c r="G27" i="9"/>
  <c r="F27" i="9" s="1"/>
  <c r="Q26" i="9"/>
  <c r="J26" i="9"/>
  <c r="G26" i="9"/>
  <c r="F26" i="9" s="1"/>
  <c r="Q25" i="9"/>
  <c r="J25" i="9"/>
  <c r="G25" i="9"/>
  <c r="F25" i="9" s="1"/>
  <c r="J24" i="9"/>
  <c r="J33" i="9" s="1"/>
  <c r="Q23" i="9"/>
  <c r="G23" i="9"/>
  <c r="Q22" i="9"/>
  <c r="J22" i="9"/>
  <c r="G22" i="9"/>
  <c r="I22" i="9" s="1"/>
  <c r="F22" i="9"/>
  <c r="Q21" i="9"/>
  <c r="J21" i="9"/>
  <c r="G21" i="9"/>
  <c r="I21" i="9" s="1"/>
  <c r="F21" i="9"/>
  <c r="Q20" i="9"/>
  <c r="J20" i="9"/>
  <c r="J23" i="9" s="1"/>
  <c r="G20" i="9"/>
  <c r="I20" i="9" s="1"/>
  <c r="I23" i="9" s="1"/>
  <c r="F20" i="9"/>
  <c r="F23" i="9" s="1"/>
  <c r="J19" i="9"/>
  <c r="Q18" i="9"/>
  <c r="J18" i="9"/>
  <c r="G18" i="9" s="1"/>
  <c r="Q17" i="9"/>
  <c r="J17" i="9"/>
  <c r="G17" i="9" s="1"/>
  <c r="Q16" i="9"/>
  <c r="J16" i="9"/>
  <c r="G16" i="9" s="1"/>
  <c r="Q15" i="9"/>
  <c r="J15" i="9"/>
  <c r="G15" i="9" s="1"/>
  <c r="Q14" i="9"/>
  <c r="J14" i="9"/>
  <c r="G14" i="9" s="1"/>
  <c r="Q13" i="9"/>
  <c r="J13" i="9"/>
  <c r="G13" i="9" s="1"/>
  <c r="Q12" i="9"/>
  <c r="Q19" i="9" s="1"/>
  <c r="J12" i="9"/>
  <c r="G12" i="9" s="1"/>
  <c r="Q10" i="9"/>
  <c r="J10" i="9"/>
  <c r="G10" i="9" s="1"/>
  <c r="Q9" i="9"/>
  <c r="J9" i="9"/>
  <c r="G9" i="9" s="1"/>
  <c r="D9" i="9"/>
  <c r="D10" i="9" s="1"/>
  <c r="D12" i="9" s="1"/>
  <c r="D13" i="9" s="1"/>
  <c r="D14" i="9" s="1"/>
  <c r="D15" i="9" s="1"/>
  <c r="D16" i="9" s="1"/>
  <c r="D17" i="9" s="1"/>
  <c r="D18" i="9" s="1"/>
  <c r="D20" i="9" s="1"/>
  <c r="D21" i="9" s="1"/>
  <c r="D22" i="9" s="1"/>
  <c r="D24" i="9" s="1"/>
  <c r="D25" i="9" s="1"/>
  <c r="D26" i="9" s="1"/>
  <c r="D27" i="9" s="1"/>
  <c r="D28" i="9" s="1"/>
  <c r="D29" i="9" s="1"/>
  <c r="D30" i="9" s="1"/>
  <c r="D31" i="9" s="1"/>
  <c r="D32" i="9" s="1"/>
  <c r="D34" i="9" s="1"/>
  <c r="D35" i="9" s="1"/>
  <c r="D36" i="9" s="1"/>
  <c r="D37" i="9" s="1"/>
  <c r="D38" i="9" s="1"/>
  <c r="D40" i="9" s="1"/>
  <c r="D41" i="9" s="1"/>
  <c r="D42" i="9" s="1"/>
  <c r="D44" i="9" s="1"/>
  <c r="D45" i="9" s="1"/>
  <c r="D46" i="9" s="1"/>
  <c r="D48" i="9" s="1"/>
  <c r="D49" i="9" s="1"/>
  <c r="D50" i="9" s="1"/>
  <c r="D52" i="9" s="1"/>
  <c r="D53" i="9" s="1"/>
  <c r="D54" i="9" s="1"/>
  <c r="D55" i="9" s="1"/>
  <c r="D56" i="9" s="1"/>
  <c r="D57" i="9" s="1"/>
  <c r="D58" i="9" s="1"/>
  <c r="D59" i="9" s="1"/>
  <c r="D61" i="9" s="1"/>
  <c r="D62" i="9" s="1"/>
  <c r="D63" i="9" s="1"/>
  <c r="D64" i="9" s="1"/>
  <c r="D65" i="9" s="1"/>
  <c r="D67" i="9" s="1"/>
  <c r="D68" i="9" s="1"/>
  <c r="D69" i="9" s="1"/>
  <c r="D70" i="9" s="1"/>
  <c r="D72" i="9" s="1"/>
  <c r="D73" i="9" s="1"/>
  <c r="D74" i="9" s="1"/>
  <c r="D76" i="9" s="1"/>
  <c r="D77" i="9" s="1"/>
  <c r="D78" i="9" s="1"/>
  <c r="D79" i="9" s="1"/>
  <c r="D81" i="9" s="1"/>
  <c r="D82" i="9" s="1"/>
  <c r="D83" i="9" s="1"/>
  <c r="D85" i="9" s="1"/>
  <c r="D86" i="9" s="1"/>
  <c r="D87" i="9" s="1"/>
  <c r="D89" i="9" s="1"/>
  <c r="D90" i="9" s="1"/>
  <c r="D91" i="9" s="1"/>
  <c r="Q8" i="9"/>
  <c r="Q11" i="9" s="1"/>
  <c r="J8" i="9"/>
  <c r="J11" i="9" s="1"/>
  <c r="E15" i="8"/>
  <c r="E14" i="8"/>
  <c r="E15" i="7"/>
  <c r="E14" i="7"/>
  <c r="L311" i="6"/>
  <c r="H311" i="6"/>
  <c r="G299" i="6"/>
  <c r="E299" i="6"/>
  <c r="G298" i="6"/>
  <c r="G297" i="6"/>
  <c r="E297" i="6"/>
  <c r="G296" i="6"/>
  <c r="E296" i="6"/>
  <c r="E295" i="6"/>
  <c r="K293" i="6"/>
  <c r="K303" i="6" s="1"/>
  <c r="I293" i="6"/>
  <c r="I303" i="6" s="1"/>
  <c r="E293" i="6"/>
  <c r="K292" i="6"/>
  <c r="K302" i="6" s="1"/>
  <c r="G292" i="6"/>
  <c r="G291" i="6"/>
  <c r="G290" i="6"/>
  <c r="G289" i="6"/>
  <c r="G288" i="6"/>
  <c r="E288" i="6"/>
  <c r="E276" i="6"/>
  <c r="G274" i="6"/>
  <c r="E274" i="6"/>
  <c r="E273" i="6"/>
  <c r="E272" i="6"/>
  <c r="K270" i="6"/>
  <c r="K280" i="6" s="1"/>
  <c r="I270" i="6"/>
  <c r="I280" i="6" s="1"/>
  <c r="G270" i="6"/>
  <c r="K269" i="6"/>
  <c r="K279" i="6" s="1"/>
  <c r="E269" i="6"/>
  <c r="E268" i="6"/>
  <c r="G266" i="6"/>
  <c r="E266" i="6"/>
  <c r="K256" i="6"/>
  <c r="G13" i="8" s="1"/>
  <c r="I256" i="6"/>
  <c r="G12" i="8" s="1"/>
  <c r="K255" i="6"/>
  <c r="K254" i="6"/>
  <c r="F13" i="8" s="1"/>
  <c r="I254" i="6"/>
  <c r="G23" i="8" s="1"/>
  <c r="H215" i="6"/>
  <c r="I215" i="6" s="1"/>
  <c r="J215" i="6" s="1"/>
  <c r="K215" i="6" s="1"/>
  <c r="L215" i="6" s="1"/>
  <c r="M215" i="6" s="1"/>
  <c r="N215" i="6" s="1"/>
  <c r="O215" i="6" s="1"/>
  <c r="P215" i="6" s="1"/>
  <c r="G215" i="6"/>
  <c r="F215" i="6"/>
  <c r="G198" i="6"/>
  <c r="H198" i="6" s="1"/>
  <c r="I198" i="6" s="1"/>
  <c r="J198" i="6" s="1"/>
  <c r="K198" i="6" s="1"/>
  <c r="L198" i="6" s="1"/>
  <c r="M198" i="6" s="1"/>
  <c r="N198" i="6" s="1"/>
  <c r="O198" i="6" s="1"/>
  <c r="P198" i="6" s="1"/>
  <c r="F198" i="6"/>
  <c r="O192" i="6"/>
  <c r="K192" i="6"/>
  <c r="H192" i="6"/>
  <c r="P192" i="6" s="1"/>
  <c r="P149" i="6" s="1"/>
  <c r="G192" i="6"/>
  <c r="P191" i="6"/>
  <c r="L191" i="6"/>
  <c r="P189" i="6"/>
  <c r="L189" i="6"/>
  <c r="O187" i="6"/>
  <c r="N187" i="6"/>
  <c r="K187" i="6"/>
  <c r="J187" i="6"/>
  <c r="M183" i="6"/>
  <c r="I183" i="6"/>
  <c r="E183" i="6"/>
  <c r="E148" i="6" s="1"/>
  <c r="O177" i="6"/>
  <c r="N177" i="6"/>
  <c r="K177" i="6"/>
  <c r="J177" i="6"/>
  <c r="M173" i="6"/>
  <c r="I173" i="6"/>
  <c r="E173" i="6"/>
  <c r="E147" i="6" s="1"/>
  <c r="P172" i="6"/>
  <c r="L172" i="6"/>
  <c r="P171" i="6"/>
  <c r="L171" i="6"/>
  <c r="M170" i="6"/>
  <c r="I170" i="6"/>
  <c r="M169" i="6"/>
  <c r="M146" i="6" s="1"/>
  <c r="M168" i="6"/>
  <c r="I168" i="6"/>
  <c r="E168" i="6"/>
  <c r="P167" i="6"/>
  <c r="L167" i="6"/>
  <c r="P166" i="6"/>
  <c r="L166" i="6"/>
  <c r="M165" i="6"/>
  <c r="I165" i="6"/>
  <c r="P164" i="6"/>
  <c r="M164" i="6"/>
  <c r="I164" i="6"/>
  <c r="E164" i="6"/>
  <c r="P163" i="6"/>
  <c r="L163" i="6"/>
  <c r="P162" i="6"/>
  <c r="L162" i="6"/>
  <c r="M161" i="6"/>
  <c r="I161" i="6"/>
  <c r="P160" i="6"/>
  <c r="M160" i="6"/>
  <c r="L160" i="6"/>
  <c r="L146" i="6" s="1"/>
  <c r="I160" i="6"/>
  <c r="I169" i="6" s="1"/>
  <c r="I146" i="6" s="1"/>
  <c r="E160" i="6"/>
  <c r="E169" i="6" s="1"/>
  <c r="E146" i="6" s="1"/>
  <c r="P159" i="6"/>
  <c r="L159" i="6"/>
  <c r="P158" i="6"/>
  <c r="L158" i="6"/>
  <c r="M157" i="6"/>
  <c r="I157" i="6"/>
  <c r="O155" i="6"/>
  <c r="N155" i="6"/>
  <c r="N145" i="6" s="1"/>
  <c r="K155" i="6"/>
  <c r="J155" i="6"/>
  <c r="J145" i="6" s="1"/>
  <c r="M149" i="6"/>
  <c r="I149" i="6"/>
  <c r="H149" i="6"/>
  <c r="E149" i="6"/>
  <c r="C149" i="6"/>
  <c r="P148" i="6"/>
  <c r="M148" i="6"/>
  <c r="L148" i="6"/>
  <c r="I148" i="6"/>
  <c r="H148" i="6"/>
  <c r="P147" i="6"/>
  <c r="M147" i="6"/>
  <c r="L147" i="6"/>
  <c r="I147" i="6"/>
  <c r="H147" i="6"/>
  <c r="P146" i="6"/>
  <c r="H146" i="6"/>
  <c r="F145" i="6"/>
  <c r="E77" i="6"/>
  <c r="M31" i="6"/>
  <c r="I31" i="6"/>
  <c r="I28" i="6"/>
  <c r="G28" i="6"/>
  <c r="F40" i="5"/>
  <c r="F38" i="5"/>
  <c r="F36" i="5"/>
  <c r="G30" i="5"/>
  <c r="D38" i="4"/>
  <c r="D36" i="4"/>
  <c r="D33" i="4"/>
  <c r="D24" i="4"/>
  <c r="G13" i="4"/>
  <c r="G12" i="4"/>
  <c r="G11" i="4"/>
  <c r="I23" i="3"/>
  <c r="G32" i="3" s="1"/>
  <c r="D23" i="3"/>
  <c r="G12" i="3"/>
  <c r="G11" i="3"/>
  <c r="G10" i="3"/>
  <c r="I23" i="2"/>
  <c r="G12" i="2"/>
  <c r="G11" i="2"/>
  <c r="G10" i="2"/>
  <c r="G24" i="8" l="1"/>
  <c r="G22" i="8" s="1"/>
  <c r="I258" i="6"/>
  <c r="G293" i="6"/>
  <c r="J33" i="12"/>
  <c r="G295" i="6"/>
  <c r="F113" i="12"/>
  <c r="F93" i="12"/>
  <c r="F12" i="8"/>
  <c r="E12" i="8" s="1"/>
  <c r="M24" i="11"/>
  <c r="M33" i="11" s="1"/>
  <c r="I24" i="11"/>
  <c r="F113" i="11"/>
  <c r="J11" i="11"/>
  <c r="G106" i="10"/>
  <c r="G113" i="10" s="1"/>
  <c r="I24" i="10"/>
  <c r="I11" i="10"/>
  <c r="J11" i="10"/>
  <c r="G24" i="9"/>
  <c r="G33" i="9" s="1"/>
  <c r="G8" i="9"/>
  <c r="G11" i="9" s="1"/>
  <c r="C32" i="3"/>
  <c r="E13" i="8"/>
  <c r="G13" i="7"/>
  <c r="I10" i="9"/>
  <c r="F10" i="9"/>
  <c r="I17" i="9"/>
  <c r="F17" i="9"/>
  <c r="F35" i="9"/>
  <c r="I35" i="9"/>
  <c r="F41" i="9"/>
  <c r="I41" i="9"/>
  <c r="I68" i="9"/>
  <c r="F68" i="9"/>
  <c r="F74" i="9"/>
  <c r="I74" i="9"/>
  <c r="I86" i="9"/>
  <c r="F86" i="9"/>
  <c r="I14" i="9"/>
  <c r="F14" i="9"/>
  <c r="F13" i="7"/>
  <c r="E13" i="7" s="1"/>
  <c r="K253" i="6"/>
  <c r="K257" i="6" s="1"/>
  <c r="I50" i="9"/>
  <c r="I51" i="9" s="1"/>
  <c r="F50" i="9"/>
  <c r="I12" i="9"/>
  <c r="G19" i="9"/>
  <c r="F12" i="9"/>
  <c r="I15" i="9"/>
  <c r="F15" i="9"/>
  <c r="I18" i="9"/>
  <c r="F18" i="9"/>
  <c r="F36" i="9"/>
  <c r="I36" i="9"/>
  <c r="F42" i="9"/>
  <c r="I42" i="9"/>
  <c r="I69" i="9"/>
  <c r="F69" i="9"/>
  <c r="G75" i="9"/>
  <c r="F72" i="9"/>
  <c r="F75" i="9" s="1"/>
  <c r="I72" i="9"/>
  <c r="I87" i="9"/>
  <c r="F87" i="9"/>
  <c r="I9" i="9"/>
  <c r="F9" i="9"/>
  <c r="I13" i="9"/>
  <c r="F13" i="9"/>
  <c r="I16" i="9"/>
  <c r="F16" i="9"/>
  <c r="G39" i="9"/>
  <c r="F34" i="9"/>
  <c r="F39" i="9" s="1"/>
  <c r="I34" i="9"/>
  <c r="G43" i="9"/>
  <c r="F40" i="9"/>
  <c r="I40" i="9"/>
  <c r="G71" i="9"/>
  <c r="I67" i="9"/>
  <c r="I71" i="9" s="1"/>
  <c r="F67" i="9"/>
  <c r="F73" i="9"/>
  <c r="I73" i="9"/>
  <c r="D23" i="2"/>
  <c r="C32" i="2"/>
  <c r="J39" i="9"/>
  <c r="I47" i="9"/>
  <c r="F92" i="9"/>
  <c r="F38" i="10"/>
  <c r="I38" i="10"/>
  <c r="I69" i="10"/>
  <c r="F69" i="10"/>
  <c r="I48" i="12"/>
  <c r="I51" i="12" s="1"/>
  <c r="G51" i="12"/>
  <c r="G75" i="12"/>
  <c r="I72" i="12"/>
  <c r="I75" i="12" s="1"/>
  <c r="G32" i="2"/>
  <c r="K258" i="6"/>
  <c r="I24" i="9"/>
  <c r="I25" i="9"/>
  <c r="I26" i="9"/>
  <c r="I27" i="9"/>
  <c r="I28" i="9"/>
  <c r="I29" i="9"/>
  <c r="I30" i="9"/>
  <c r="I31" i="9"/>
  <c r="I32" i="9"/>
  <c r="I38" i="9"/>
  <c r="I61" i="9"/>
  <c r="I62" i="9"/>
  <c r="I63" i="9"/>
  <c r="I64" i="9"/>
  <c r="I65" i="9"/>
  <c r="J71" i="9"/>
  <c r="J80" i="9"/>
  <c r="J93" i="9" s="1"/>
  <c r="E277" i="6" s="1"/>
  <c r="G76" i="9"/>
  <c r="I90" i="9"/>
  <c r="F21" i="10"/>
  <c r="I21" i="10"/>
  <c r="I51" i="10"/>
  <c r="G51" i="10"/>
  <c r="F56" i="10"/>
  <c r="I56" i="10"/>
  <c r="I60" i="10" s="1"/>
  <c r="L192" i="6"/>
  <c r="L149" i="6" s="1"/>
  <c r="I37" i="9"/>
  <c r="J43" i="9"/>
  <c r="J51" i="9"/>
  <c r="J75" i="9"/>
  <c r="F79" i="9"/>
  <c r="I89" i="9"/>
  <c r="I92" i="9" s="1"/>
  <c r="G43" i="10"/>
  <c r="F40" i="10"/>
  <c r="F43" i="10" s="1"/>
  <c r="I40" i="10"/>
  <c r="I43" i="10" s="1"/>
  <c r="G106" i="9"/>
  <c r="F46" i="9"/>
  <c r="J47" i="9"/>
  <c r="G51" i="9"/>
  <c r="F78" i="9"/>
  <c r="G85" i="9"/>
  <c r="F35" i="10"/>
  <c r="I35" i="10"/>
  <c r="G46" i="10"/>
  <c r="J47" i="10"/>
  <c r="I49" i="10"/>
  <c r="F49" i="10"/>
  <c r="F51" i="10" s="1"/>
  <c r="I62" i="10"/>
  <c r="I66" i="10" s="1"/>
  <c r="F62" i="10"/>
  <c r="F45" i="9"/>
  <c r="F47" i="9" s="1"/>
  <c r="F77" i="9"/>
  <c r="F81" i="9"/>
  <c r="F84" i="9" s="1"/>
  <c r="G23" i="10"/>
  <c r="F20" i="10"/>
  <c r="I20" i="10"/>
  <c r="I23" i="10" s="1"/>
  <c r="F22" i="10"/>
  <c r="I22" i="10"/>
  <c r="I106" i="10"/>
  <c r="Q24" i="10"/>
  <c r="Q33" i="10" s="1"/>
  <c r="J33" i="10"/>
  <c r="G32" i="10"/>
  <c r="F37" i="10"/>
  <c r="I37" i="10"/>
  <c r="I68" i="10"/>
  <c r="F68" i="10"/>
  <c r="F24" i="9"/>
  <c r="F33" i="9" s="1"/>
  <c r="F49" i="9"/>
  <c r="F51" i="9" s="1"/>
  <c r="F61" i="9"/>
  <c r="F66" i="9" s="1"/>
  <c r="I50" i="10"/>
  <c r="F50" i="10"/>
  <c r="I82" i="10"/>
  <c r="F82" i="10"/>
  <c r="F90" i="10"/>
  <c r="I90" i="10"/>
  <c r="I92" i="10" s="1"/>
  <c r="F8" i="10"/>
  <c r="F9" i="10"/>
  <c r="F10" i="10"/>
  <c r="G11" i="10"/>
  <c r="G12" i="10"/>
  <c r="G34" i="10"/>
  <c r="Q60" i="10"/>
  <c r="F65" i="10"/>
  <c r="J66" i="10"/>
  <c r="J93" i="10" s="1"/>
  <c r="G88" i="10"/>
  <c r="F85" i="10"/>
  <c r="F88" i="10" s="1"/>
  <c r="I85" i="10"/>
  <c r="F87" i="10"/>
  <c r="I87" i="10"/>
  <c r="G75" i="11"/>
  <c r="I73" i="11"/>
  <c r="G33" i="10"/>
  <c r="J51" i="10"/>
  <c r="F64" i="10"/>
  <c r="I72" i="10"/>
  <c r="I75" i="10" s="1"/>
  <c r="G75" i="10"/>
  <c r="F72" i="10"/>
  <c r="I74" i="10"/>
  <c r="F74" i="10"/>
  <c r="I79" i="10"/>
  <c r="F83" i="10"/>
  <c r="G92" i="10"/>
  <c r="F89" i="10"/>
  <c r="I52" i="11"/>
  <c r="I60" i="11" s="1"/>
  <c r="G60" i="11"/>
  <c r="G71" i="11"/>
  <c r="I67" i="11"/>
  <c r="I71" i="11" s="1"/>
  <c r="F63" i="10"/>
  <c r="F66" i="10" s="1"/>
  <c r="F70" i="10"/>
  <c r="G80" i="10"/>
  <c r="F76" i="10"/>
  <c r="F80" i="10" s="1"/>
  <c r="J84" i="10"/>
  <c r="G81" i="10"/>
  <c r="Q88" i="10"/>
  <c r="I91" i="10"/>
  <c r="G23" i="11"/>
  <c r="G35" i="11"/>
  <c r="J39" i="11"/>
  <c r="I62" i="11"/>
  <c r="I66" i="11" s="1"/>
  <c r="G66" i="11"/>
  <c r="G89" i="11"/>
  <c r="J92" i="11"/>
  <c r="F24" i="10"/>
  <c r="Q39" i="10"/>
  <c r="G60" i="10"/>
  <c r="F52" i="10"/>
  <c r="F60" i="10" s="1"/>
  <c r="G67" i="10"/>
  <c r="I78" i="10"/>
  <c r="I80" i="10" s="1"/>
  <c r="F86" i="10"/>
  <c r="I86" i="10"/>
  <c r="G74" i="11"/>
  <c r="I74" i="11" s="1"/>
  <c r="J75" i="11"/>
  <c r="I73" i="10"/>
  <c r="F73" i="10"/>
  <c r="J33" i="11"/>
  <c r="G14" i="11"/>
  <c r="I14" i="11" s="1"/>
  <c r="G25" i="11"/>
  <c r="I25" i="11" s="1"/>
  <c r="G80" i="11"/>
  <c r="G39" i="12"/>
  <c r="I35" i="12"/>
  <c r="I39" i="12" s="1"/>
  <c r="G43" i="12"/>
  <c r="G33" i="11"/>
  <c r="G43" i="11"/>
  <c r="G48" i="11"/>
  <c r="M60" i="11"/>
  <c r="G85" i="11"/>
  <c r="G106" i="12"/>
  <c r="I24" i="12"/>
  <c r="G33" i="12"/>
  <c r="G60" i="12"/>
  <c r="J66" i="11"/>
  <c r="I75" i="11"/>
  <c r="M24" i="12"/>
  <c r="M33" i="12" s="1"/>
  <c r="M93" i="12" s="1"/>
  <c r="I92" i="12"/>
  <c r="I8" i="11"/>
  <c r="I12" i="11"/>
  <c r="I19" i="11" s="1"/>
  <c r="I20" i="11"/>
  <c r="I23" i="11" s="1"/>
  <c r="G106" i="11"/>
  <c r="G44" i="11"/>
  <c r="J84" i="11"/>
  <c r="G84" i="11"/>
  <c r="F93" i="11"/>
  <c r="G11" i="12"/>
  <c r="I9" i="12"/>
  <c r="I11" i="12" s="1"/>
  <c r="G23" i="12"/>
  <c r="I21" i="12"/>
  <c r="I23" i="12" s="1"/>
  <c r="G80" i="12"/>
  <c r="I40" i="12"/>
  <c r="I43" i="12" s="1"/>
  <c r="I52" i="12"/>
  <c r="I60" i="12" s="1"/>
  <c r="I81" i="12"/>
  <c r="I84" i="12" s="1"/>
  <c r="G92" i="12"/>
  <c r="J39" i="12"/>
  <c r="G12" i="12"/>
  <c r="I44" i="12"/>
  <c r="I47" i="12" s="1"/>
  <c r="J51" i="12"/>
  <c r="G61" i="12"/>
  <c r="I67" i="12"/>
  <c r="I71" i="12" s="1"/>
  <c r="I85" i="12"/>
  <c r="I88" i="12" s="1"/>
  <c r="G54" i="12"/>
  <c r="I54" i="12" s="1"/>
  <c r="F96" i="12" l="1"/>
  <c r="J93" i="12"/>
  <c r="E301" i="6" s="1"/>
  <c r="I33" i="11"/>
  <c r="J93" i="11"/>
  <c r="E278" i="6" s="1"/>
  <c r="E286" i="6"/>
  <c r="Q93" i="10"/>
  <c r="Q103" i="10" s="1"/>
  <c r="Q96" i="10" s="1"/>
  <c r="I8" i="9"/>
  <c r="F8" i="9"/>
  <c r="M93" i="11"/>
  <c r="E300" i="6"/>
  <c r="E302" i="6" s="1"/>
  <c r="R39" i="10"/>
  <c r="M103" i="12"/>
  <c r="M94" i="12" s="1"/>
  <c r="I93" i="9"/>
  <c r="I103" i="9" s="1"/>
  <c r="G103" i="9" s="1"/>
  <c r="G113" i="12"/>
  <c r="E287" i="6"/>
  <c r="G47" i="11"/>
  <c r="I44" i="11"/>
  <c r="I47" i="11" s="1"/>
  <c r="G51" i="11"/>
  <c r="I48" i="11"/>
  <c r="I51" i="11" s="1"/>
  <c r="F11" i="10"/>
  <c r="I12" i="12"/>
  <c r="I19" i="12" s="1"/>
  <c r="G19" i="12"/>
  <c r="I106" i="12"/>
  <c r="I33" i="12"/>
  <c r="I93" i="12" s="1"/>
  <c r="G103" i="12" s="1"/>
  <c r="F106" i="10"/>
  <c r="F113" i="10" s="1"/>
  <c r="M35" i="11"/>
  <c r="M39" i="11" s="1"/>
  <c r="I35" i="11"/>
  <c r="I39" i="11" s="1"/>
  <c r="G39" i="11"/>
  <c r="I88" i="10"/>
  <c r="G39" i="10"/>
  <c r="F34" i="10"/>
  <c r="F39" i="10" s="1"/>
  <c r="I34" i="10"/>
  <c r="I39" i="10" s="1"/>
  <c r="R39" i="9"/>
  <c r="F71" i="9"/>
  <c r="I113" i="10"/>
  <c r="G286" i="6"/>
  <c r="G302" i="6" s="1"/>
  <c r="G255" i="6" s="1"/>
  <c r="F24" i="7" s="1"/>
  <c r="I46" i="10"/>
  <c r="I47" i="10" s="1"/>
  <c r="F46" i="10"/>
  <c r="F47" i="10" s="1"/>
  <c r="G47" i="10"/>
  <c r="I39" i="9"/>
  <c r="F96" i="11"/>
  <c r="I12" i="10"/>
  <c r="I19" i="10" s="1"/>
  <c r="G19" i="10"/>
  <c r="G93" i="10" s="1"/>
  <c r="F12" i="10"/>
  <c r="F19" i="10" s="1"/>
  <c r="I67" i="10"/>
  <c r="I71" i="10" s="1"/>
  <c r="F67" i="10"/>
  <c r="F71" i="10" s="1"/>
  <c r="G71" i="10"/>
  <c r="G92" i="11"/>
  <c r="I89" i="11"/>
  <c r="I92" i="11" s="1"/>
  <c r="Q24" i="9"/>
  <c r="Q33" i="9" s="1"/>
  <c r="Q93" i="9" s="1"/>
  <c r="I33" i="9"/>
  <c r="I75" i="9"/>
  <c r="I61" i="12"/>
  <c r="I66" i="12" s="1"/>
  <c r="G66" i="12"/>
  <c r="G93" i="12" s="1"/>
  <c r="G88" i="11"/>
  <c r="I85" i="11"/>
  <c r="I88" i="11" s="1"/>
  <c r="I32" i="10"/>
  <c r="I33" i="10" s="1"/>
  <c r="I93" i="10" s="1"/>
  <c r="G103" i="10" s="1"/>
  <c r="F32" i="10"/>
  <c r="F33" i="10" s="1"/>
  <c r="F76" i="9"/>
  <c r="F80" i="9" s="1"/>
  <c r="G80" i="9"/>
  <c r="I76" i="9"/>
  <c r="I80" i="9" s="1"/>
  <c r="F19" i="9"/>
  <c r="G113" i="9"/>
  <c r="E263" i="6"/>
  <c r="E279" i="6" s="1"/>
  <c r="F106" i="9"/>
  <c r="F113" i="9" s="1"/>
  <c r="F11" i="9"/>
  <c r="I66" i="9"/>
  <c r="I43" i="9"/>
  <c r="G113" i="11"/>
  <c r="E264" i="6"/>
  <c r="I106" i="11"/>
  <c r="I11" i="11"/>
  <c r="I106" i="9"/>
  <c r="I11" i="9"/>
  <c r="I81" i="10"/>
  <c r="I84" i="10" s="1"/>
  <c r="G84" i="10"/>
  <c r="F81" i="10"/>
  <c r="F84" i="10" s="1"/>
  <c r="F92" i="10"/>
  <c r="F75" i="10"/>
  <c r="F23" i="10"/>
  <c r="I85" i="9"/>
  <c r="I88" i="9" s="1"/>
  <c r="G88" i="9"/>
  <c r="F85" i="9"/>
  <c r="F88" i="9" s="1"/>
  <c r="G19" i="11"/>
  <c r="F43" i="9"/>
  <c r="I19" i="9"/>
  <c r="E303" i="6" l="1"/>
  <c r="M96" i="12"/>
  <c r="E280" i="6"/>
  <c r="M280" i="6" s="1"/>
  <c r="M270" i="6" s="1"/>
  <c r="M254" i="6" s="1"/>
  <c r="F93" i="9"/>
  <c r="I103" i="12"/>
  <c r="F103" i="12" s="1"/>
  <c r="I103" i="10"/>
  <c r="F103" i="10" s="1"/>
  <c r="G94" i="10" s="1"/>
  <c r="F103" i="9"/>
  <c r="G94" i="9"/>
  <c r="I26" i="3"/>
  <c r="Q103" i="9"/>
  <c r="Q96" i="9" s="1"/>
  <c r="I26" i="2"/>
  <c r="G93" i="9"/>
  <c r="I93" i="11"/>
  <c r="I103" i="11" s="1"/>
  <c r="G103" i="11" s="1"/>
  <c r="F103" i="11" s="1"/>
  <c r="I113" i="12"/>
  <c r="J106" i="12"/>
  <c r="J113" i="12" s="1"/>
  <c r="G287" i="6"/>
  <c r="G303" i="6" s="1"/>
  <c r="G256" i="6" s="1"/>
  <c r="F24" i="8" s="1"/>
  <c r="G93" i="11"/>
  <c r="E254" i="6"/>
  <c r="E256" i="6"/>
  <c r="E24" i="8" s="1"/>
  <c r="M303" i="6"/>
  <c r="M293" i="6" s="1"/>
  <c r="M256" i="6" s="1"/>
  <c r="G11" i="8" s="1"/>
  <c r="G16" i="8" s="1"/>
  <c r="F93" i="10"/>
  <c r="I113" i="11"/>
  <c r="G264" i="6"/>
  <c r="G280" i="6" s="1"/>
  <c r="G254" i="6" s="1"/>
  <c r="I113" i="9"/>
  <c r="G263" i="6"/>
  <c r="G279" i="6" s="1"/>
  <c r="G253" i="6" s="1"/>
  <c r="E253" i="6"/>
  <c r="D26" i="2"/>
  <c r="E255" i="6"/>
  <c r="E24" i="7" s="1"/>
  <c r="M103" i="11"/>
  <c r="M94" i="11" s="1"/>
  <c r="F11" i="8" l="1"/>
  <c r="M258" i="6"/>
  <c r="E257" i="6"/>
  <c r="E23" i="7"/>
  <c r="E22" i="7" s="1"/>
  <c r="D26" i="3"/>
  <c r="D27" i="4"/>
  <c r="M96" i="11"/>
  <c r="F23" i="7"/>
  <c r="F22" i="7" s="1"/>
  <c r="G257" i="6"/>
  <c r="F98" i="9"/>
  <c r="F94" i="9"/>
  <c r="F96" i="9" s="1"/>
  <c r="I269" i="6"/>
  <c r="I279" i="6" s="1"/>
  <c r="F98" i="10"/>
  <c r="F321" i="6" s="1"/>
  <c r="F94" i="10"/>
  <c r="I292" i="6"/>
  <c r="G258" i="6"/>
  <c r="F23" i="8"/>
  <c r="F22" i="8" s="1"/>
  <c r="E258" i="6"/>
  <c r="E23" i="8"/>
  <c r="E22" i="8" s="1"/>
  <c r="F96" i="10"/>
  <c r="I302" i="6" l="1"/>
  <c r="I255" i="6"/>
  <c r="G24" i="7" s="1"/>
  <c r="F98" i="12"/>
  <c r="F16" i="8"/>
  <c r="E11" i="8"/>
  <c r="E16" i="8" s="1"/>
  <c r="I253" i="6"/>
  <c r="D29" i="2"/>
  <c r="F12" i="7"/>
  <c r="M279" i="6"/>
  <c r="C321" i="6"/>
  <c r="I29" i="2"/>
  <c r="F98" i="11" l="1"/>
  <c r="I29" i="3"/>
  <c r="F11" i="7"/>
  <c r="M269" i="6"/>
  <c r="M253" i="6"/>
  <c r="J321" i="6"/>
  <c r="G23" i="7"/>
  <c r="G22" i="7" s="1"/>
  <c r="D29" i="3"/>
  <c r="I257" i="6"/>
  <c r="G12" i="7"/>
  <c r="E12" i="7" s="1"/>
  <c r="M302" i="6"/>
  <c r="M292" i="6" l="1"/>
  <c r="M255" i="6" s="1"/>
  <c r="M257" i="6" s="1"/>
  <c r="G11" i="7"/>
  <c r="G16" i="7" s="1"/>
  <c r="F16" i="7"/>
  <c r="E11" i="7" l="1"/>
  <c r="E1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F155" authorId="0" shapeId="0" xr:uid="{491964AB-210C-4894-92FB-EDAD22B5371A}">
      <text>
        <r>
          <rPr>
            <b/>
            <sz val="9"/>
            <color indexed="81"/>
            <rFont val="MS P ゴシック"/>
            <family val="3"/>
            <charset val="128"/>
          </rPr>
          <t>西暦で「2022」等と入力してください</t>
        </r>
      </text>
    </comment>
    <comment ref="F177" authorId="0" shapeId="0" xr:uid="{4C164735-4815-4DA7-A5D4-F09915DEE27A}">
      <text>
        <r>
          <rPr>
            <b/>
            <sz val="9"/>
            <color indexed="81"/>
            <rFont val="MS P ゴシック"/>
            <family val="3"/>
            <charset val="128"/>
          </rPr>
          <t>西暦で「2022」等と入力してください</t>
        </r>
        <r>
          <rPr>
            <sz val="9"/>
            <color indexed="81"/>
            <rFont val="MS P ゴシック"/>
            <family val="3"/>
            <charset val="128"/>
          </rPr>
          <t xml:space="preserve">
</t>
        </r>
      </text>
    </comment>
    <comment ref="F187" authorId="0" shapeId="0" xr:uid="{194C0530-29D5-4EB5-B04B-429CBD9DCFD5}">
      <text>
        <r>
          <rPr>
            <b/>
            <sz val="9"/>
            <color indexed="81"/>
            <rFont val="MS P ゴシック"/>
            <family val="3"/>
            <charset val="128"/>
          </rPr>
          <t>西暦で「2022」等と入力してください</t>
        </r>
        <r>
          <rPr>
            <sz val="9"/>
            <color indexed="81"/>
            <rFont val="MS P ゴシック"/>
            <family val="3"/>
            <charset val="128"/>
          </rPr>
          <t xml:space="preserve">
</t>
        </r>
      </text>
    </comment>
    <comment ref="E198" authorId="0" shapeId="0" xr:uid="{43C70CB0-5179-4B1E-BE43-CAAC3D90BDC4}">
      <text>
        <r>
          <rPr>
            <b/>
            <sz val="9"/>
            <color indexed="81"/>
            <rFont val="MS P ゴシック"/>
            <family val="3"/>
            <charset val="128"/>
          </rPr>
          <t>◆　スタート月に数値（２月であれば２）を入力すると、着色部分は自動計算します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yojum</author>
  </authors>
  <commentList>
    <comment ref="V61" authorId="0" shapeId="0" xr:uid="{0F2A60D4-FD3A-43CA-A9EA-CBDB733AC184}">
      <text>
        <r>
          <rPr>
            <b/>
            <sz val="9"/>
            <color indexed="81"/>
            <rFont val="ＭＳ Ｐゴシック"/>
            <family val="3"/>
            <charset val="128"/>
          </rPr>
          <t>事業対象の開発・改良商品のみの場合は【１】を損商品と一体的な掲載は【２】を記入してください。</t>
        </r>
      </text>
    </comment>
    <comment ref="V81" authorId="0" shapeId="0" xr:uid="{AF1157C1-B715-46FD-9CB6-F84EEA770893}">
      <text>
        <r>
          <rPr>
            <b/>
            <sz val="9"/>
            <color indexed="81"/>
            <rFont val="ＭＳ Ｐゴシック"/>
            <family val="3"/>
            <charset val="128"/>
          </rPr>
          <t>事業対象の開発・改良商品のみの場合は【１】を損商品と一体的な出展でマネキン等を依頼する場合は【２】を記入してください。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yojum</author>
  </authors>
  <commentList>
    <comment ref="V61" authorId="0" shapeId="0" xr:uid="{A53D2B6F-69E8-4C6B-AD81-C0E83CFA2584}">
      <text>
        <r>
          <rPr>
            <b/>
            <sz val="9"/>
            <color indexed="81"/>
            <rFont val="ＭＳ Ｐゴシック"/>
            <family val="3"/>
            <charset val="128"/>
          </rPr>
          <t>事業対象の開発・改良商品のみの場合は【１】を損商品と一体的な掲載は【２】を記入してください。</t>
        </r>
      </text>
    </comment>
    <comment ref="V81" authorId="0" shapeId="0" xr:uid="{32D2D76D-DB8F-4F36-BABA-54B989CD5A2D}">
      <text>
        <r>
          <rPr>
            <b/>
            <sz val="9"/>
            <color indexed="81"/>
            <rFont val="ＭＳ Ｐゴシック"/>
            <family val="3"/>
            <charset val="128"/>
          </rPr>
          <t>事業対象の開発・改良商品のみの場合は【１】を損商品と一体的な出展でマネキン等を依頼する場合は【２】を記入してください。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C00-000005000000}">
      <text>
        <r>
          <rPr>
            <b/>
            <sz val="9"/>
            <color rgb="FF000000"/>
            <rFont val="ＭＳ Ｐゴシック"/>
            <family val="3"/>
            <charset val="128"/>
          </rPr>
          <t xml:space="preserve">2017/1/1等と挿入して下さい。
</t>
        </r>
      </text>
    </comment>
    <comment ref="H6" authorId="0" shapeId="0" xr:uid="{00000000-0006-0000-0C00-000006000000}">
      <text>
        <r>
          <rPr>
            <sz val="9"/>
            <color rgb="FF000000"/>
            <rFont val="ＭＳ Ｐゴシック"/>
            <family val="3"/>
            <charset val="128"/>
          </rPr>
          <t xml:space="preserve">2017/1/1等と挿入して下さい。
</t>
        </r>
      </text>
    </comment>
    <comment ref="D14" authorId="0" shapeId="0" xr:uid="{00000000-0006-0000-0C00-000001000000}">
      <text>
        <r>
          <rPr>
            <b/>
            <sz val="9"/>
            <color rgb="FF000000"/>
            <rFont val="ＭＳ Ｐゴシック"/>
            <family val="3"/>
            <charset val="128"/>
          </rPr>
          <t xml:space="preserve">2017/1/1等と挿入して下さい。
</t>
        </r>
      </text>
    </comment>
    <comment ref="H14" authorId="0" shapeId="0" xr:uid="{00000000-0006-0000-0C00-000002000000}">
      <text>
        <r>
          <rPr>
            <sz val="9"/>
            <color rgb="FF000000"/>
            <rFont val="ＭＳ Ｐゴシック"/>
            <family val="3"/>
            <charset val="128"/>
          </rPr>
          <t xml:space="preserve">2017/1/1等と挿入して下さい。
</t>
        </r>
      </text>
    </comment>
    <comment ref="D22" authorId="0" shapeId="0" xr:uid="{00000000-0006-0000-0C00-000003000000}">
      <text>
        <r>
          <rPr>
            <b/>
            <sz val="9"/>
            <color rgb="FF000000"/>
            <rFont val="ＭＳ Ｐゴシック"/>
            <family val="3"/>
            <charset val="128"/>
          </rPr>
          <t xml:space="preserve">2017/1/1等と挿入して下さい。
</t>
        </r>
      </text>
    </comment>
    <comment ref="H22" authorId="0" shapeId="0" xr:uid="{00000000-0006-0000-0C00-000004000000}">
      <text>
        <r>
          <rPr>
            <sz val="9"/>
            <color rgb="FF000000"/>
            <rFont val="ＭＳ Ｐゴシック"/>
            <family val="3"/>
            <charset val="128"/>
          </rPr>
          <t xml:space="preserve">2017/1/1等と挿入して下さい。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yojum</author>
  </authors>
  <commentList>
    <comment ref="R61" authorId="0" shapeId="0" xr:uid="{A61BF14B-17E0-44DD-AA1B-6253483588D0}">
      <text>
        <r>
          <rPr>
            <b/>
            <sz val="9"/>
            <color indexed="81"/>
            <rFont val="ＭＳ Ｐゴシック"/>
            <family val="3"/>
            <charset val="128"/>
          </rPr>
          <t>事業対象の開発・改良商品のみの場合は【１】を、既存商品と一体的な掲載は【２】を記入してください。</t>
        </r>
      </text>
    </comment>
    <comment ref="R81" authorId="0" shapeId="0" xr:uid="{2C9A33D8-D2B9-4ED1-BF72-043380343367}">
      <text>
        <r>
          <rPr>
            <b/>
            <sz val="9"/>
            <color indexed="81"/>
            <rFont val="ＭＳ Ｐゴシック"/>
            <family val="3"/>
            <charset val="128"/>
          </rPr>
          <t>事業対象の開発・改良商品のみの場合は【１】を、既存商品と一体的な出展でマネキン等を依頼する場合は【２】を記入してください。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yojum</author>
  </authors>
  <commentList>
    <comment ref="R61" authorId="0" shapeId="0" xr:uid="{31F49669-2E7B-4183-877C-16FE8CF38671}">
      <text>
        <r>
          <rPr>
            <b/>
            <sz val="9"/>
            <color indexed="81"/>
            <rFont val="ＭＳ Ｐゴシック"/>
            <family val="3"/>
            <charset val="128"/>
          </rPr>
          <t>事業対象の開発・改良商品のみの場合は【１】を、既存商品と一体的な掲載は【２】を記入してください。</t>
        </r>
      </text>
    </comment>
    <comment ref="R81" authorId="0" shapeId="0" xr:uid="{017E738E-32D6-4E23-B45A-4DB0B08285DC}">
      <text>
        <r>
          <rPr>
            <b/>
            <sz val="9"/>
            <color indexed="81"/>
            <rFont val="ＭＳ Ｐゴシック"/>
            <family val="3"/>
            <charset val="128"/>
          </rPr>
          <t>事業対象の開発・改良商品のみの場合は【１】を、既存商品と一体的な出展でマネキン等を依頼する場合は【２】を記入してください。</t>
        </r>
      </text>
    </comment>
  </commentList>
</comments>
</file>

<file path=xl/sharedStrings.xml><?xml version="1.0" encoding="utf-8"?>
<sst xmlns="http://schemas.openxmlformats.org/spreadsheetml/2006/main" count="925" uniqueCount="370">
  <si>
    <t>受益事業者数</t>
  </si>
  <si>
    <t>年間</t>
  </si>
  <si>
    <t>ホテル、飲食チェーン店</t>
  </si>
  <si>
    <t>借入金</t>
  </si>
  <si>
    <t>年次</t>
  </si>
  <si>
    <t>単位</t>
  </si>
  <si>
    <t>年度目）</t>
  </si>
  <si>
    <t>公益財団法人あきた企業活性化センター理事長　様</t>
  </si>
  <si>
    <t>あきた農商工応援ファンド事業実施要領第８条９項の規定に基づき、実績報告書を</t>
  </si>
  <si>
    <t>（１年目　事業実施期間（実績））</t>
  </si>
  <si>
    <t>②　具体的な内訳</t>
  </si>
  <si>
    <t>百貨店・量販店への直接販売</t>
  </si>
  <si>
    <t xml:space="preserve">      ※同－３－②、同－４－②、同－５－②を添付する。</t>
  </si>
  <si>
    <t>助成対象経費</t>
  </si>
  <si>
    <t>(5)</t>
  </si>
  <si>
    <t>項目</t>
  </si>
  <si>
    <t>　　　様式第１号－２－②（第７条関係）</t>
  </si>
  <si>
    <t>　次により申請します。</t>
  </si>
  <si>
    <t>総事業費　　　　(税込み)　　　　　　　　　</t>
  </si>
  <si>
    <t>令和</t>
  </si>
  <si>
    <t xml:space="preserve">      ※様式第１号－２－②、同－３－②、同－４－②、同－５－②を添付する。</t>
  </si>
  <si>
    <t>様式第１号－６－②（第７条関係）　</t>
  </si>
  <si>
    <t>※累計で記載してください。</t>
  </si>
  <si>
    <t>（</t>
  </si>
  <si>
    <t>(A)</t>
  </si>
  <si>
    <t>２年度助成算定額</t>
  </si>
  <si>
    <t>1　収入の部</t>
  </si>
  <si>
    <t>誓　　約　　書</t>
  </si>
  <si>
    <t>印刷製本費</t>
  </si>
  <si>
    <t>収支予算書</t>
  </si>
  <si>
    <t>債権者名</t>
  </si>
  <si>
    <t>あきた農商工応援ファンド支援事業交付要領第７条の規定に基づき、事業計画書を</t>
  </si>
  <si>
    <t>F</t>
  </si>
  <si>
    <t>２　支出の部</t>
  </si>
  <si>
    <t>３　助成金交付申請予定額</t>
  </si>
  <si>
    <t>様式第１号－１－②（７条関係）</t>
  </si>
  <si>
    <t>１年目</t>
  </si>
  <si>
    <t>所在地</t>
  </si>
  <si>
    <t>委託･外注計画書</t>
  </si>
  <si>
    <t>印</t>
  </si>
  <si>
    <t>④　その他、あきた企業活性化センターが必要とする書類</t>
  </si>
  <si>
    <t>名称</t>
  </si>
  <si>
    <t>～</t>
  </si>
  <si>
    <t>代表者職・氏名</t>
  </si>
  <si>
    <t>１　助成事業の種類</t>
  </si>
  <si>
    <t>委託・外注の内容</t>
  </si>
  <si>
    <t>あきた農商工応援ファンド支援事業計画申請書</t>
  </si>
  <si>
    <t>※　別表の支出明細書から自動入力となっています。</t>
  </si>
  <si>
    <t>千円</t>
  </si>
  <si>
    <t>決算年度</t>
  </si>
  <si>
    <t>②　直近２カ年の収支決算書　</t>
  </si>
  <si>
    <t>年</t>
  </si>
  <si>
    <t>(3)</t>
  </si>
  <si>
    <t>様式第２３号－１－②（第１９条関係）</t>
  </si>
  <si>
    <t>あきた農商工応援ファンド支援事業実施要領第９条第１項の規定に基づき、助成金について</t>
  </si>
  <si>
    <t>(</t>
  </si>
  <si>
    <t>「委託･外注先の選定方法」とは、「単独随契」（内容が特殊で受注先を特定する場合）</t>
  </si>
  <si>
    <t>農商工連携応援団体支援事業</t>
  </si>
  <si>
    <t>金</t>
  </si>
  <si>
    <t>２　助成事業に要する経費</t>
  </si>
  <si>
    <r>
      <t>ウ</t>
    </r>
    <r>
      <rPr>
        <sz val="10"/>
        <rFont val="ＭＳ 明朝"/>
        <family val="1"/>
        <charset val="128"/>
      </rPr>
      <t>　　　積　算　内　訳</t>
    </r>
  </si>
  <si>
    <t>税金名</t>
  </si>
  <si>
    <t>６ 事業完了日</t>
  </si>
  <si>
    <t>４　助成事業実績額</t>
  </si>
  <si>
    <t>・ 開発商品の販路が確定している場合</t>
  </si>
  <si>
    <t>受益連携体数</t>
  </si>
  <si>
    <t>その他（　　　　）</t>
  </si>
  <si>
    <t>４ 助成事業の実施期間</t>
  </si>
  <si>
    <t>５ 事業計画等</t>
  </si>
  <si>
    <t>その他</t>
  </si>
  <si>
    <t>　　　別紙のとおり</t>
  </si>
  <si>
    <t>様式第８号－１－②（第９条関係）</t>
  </si>
  <si>
    <t>（円）　　　　①</t>
  </si>
  <si>
    <t>５ 差 引 増 減 額</t>
  </si>
  <si>
    <t>（農商工支援団体）</t>
  </si>
  <si>
    <t>あきた農商工応援ファンド支援事業　助成金交付申請書</t>
  </si>
  <si>
    <t>３　助成金交付申請額</t>
  </si>
  <si>
    <t>助成事業に　　　　要する経費</t>
  </si>
  <si>
    <t>２　助成事業に要した全経費</t>
  </si>
  <si>
    <t>３　助成金交付決定額</t>
  </si>
  <si>
    <t>※様式第２３号－２－②、同－３－②、同－４－②を添付する。</t>
  </si>
  <si>
    <t>７ 事業実績報告書</t>
  </si>
  <si>
    <t>課税年度</t>
  </si>
  <si>
    <t>開発商品の年間販売額</t>
  </si>
  <si>
    <t>納期</t>
  </si>
  <si>
    <t>延滞額（千円）</t>
  </si>
  <si>
    <t>今後の納付計画</t>
  </si>
  <si>
    <t>借入年度</t>
  </si>
  <si>
    <t>10　概算払</t>
  </si>
  <si>
    <t>不履行額（千円）</t>
  </si>
  <si>
    <t>受益者数</t>
  </si>
  <si>
    <t>今後の返済計画</t>
  </si>
  <si>
    <t>様式第１号－３－②（第７条関係）　兼　様式第２３号－２－②（第１９条関係）</t>
  </si>
  <si>
    <t>日付</t>
    <rPh sb="0" eb="2">
      <t>ヒヅケ</t>
    </rPh>
    <phoneticPr fontId="2"/>
  </si>
  <si>
    <t>農商工連携応援団体支援事業計画書　（実績報告書）</t>
  </si>
  <si>
    <t>○</t>
  </si>
  <si>
    <t>１　事業申請者の概要</t>
  </si>
  <si>
    <t>(1)</t>
  </si>
  <si>
    <t>委託･外注の期間</t>
  </si>
  <si>
    <t>事業申請者</t>
  </si>
  <si>
    <t>代表者の職名・           氏名</t>
  </si>
  <si>
    <t>事務局員数</t>
  </si>
  <si>
    <t>〒</t>
  </si>
  <si>
    <t>８　事業費の内訳（上段：(   ) 計画・下段：実績）</t>
  </si>
  <si>
    <t>-</t>
  </si>
  <si>
    <t>設立年月日</t>
  </si>
  <si>
    <t>(C)</t>
  </si>
  <si>
    <t>平成</t>
  </si>
  <si>
    <t>月</t>
  </si>
  <si>
    <t>日</t>
  </si>
  <si>
    <t>連絡先</t>
  </si>
  <si>
    <t>※　該当する項目に○を記載してください。</t>
  </si>
  <si>
    <t>沿革</t>
  </si>
  <si>
    <t>年間運営費又は　　　　　資本金　</t>
  </si>
  <si>
    <t>円</t>
  </si>
  <si>
    <t>様式第２３号－３－②（第１９条関係）　</t>
  </si>
  <si>
    <t>千円　うち、概算払希望額</t>
  </si>
  <si>
    <t>運営費の捻出方法</t>
  </si>
  <si>
    <t>財務状況　　　　　　　　　　　　　　　　　　　　　　（単位：千円）</t>
  </si>
  <si>
    <t>収支が赤字の場合の理由</t>
  </si>
  <si>
    <t>収入</t>
  </si>
  <si>
    <t>支出</t>
  </si>
  <si>
    <t>収支</t>
  </si>
  <si>
    <t>旅費</t>
  </si>
  <si>
    <t>会員数・組合員数</t>
  </si>
  <si>
    <t>　　</t>
  </si>
  <si>
    <t>会員数　②</t>
  </si>
  <si>
    <t>支　　　出　　　明　　　細　　　書　（　実績　）　１年目</t>
  </si>
  <si>
    <t>総計　　　　　　　　　　（①＋②）</t>
  </si>
  <si>
    <t>備考</t>
  </si>
  <si>
    <t>正会員数</t>
  </si>
  <si>
    <t>準会員数</t>
  </si>
  <si>
    <t>ＦＡＸ番号</t>
  </si>
  <si>
    <t>計</t>
  </si>
  <si>
    <r>
      <rPr>
        <sz val="11"/>
        <color rgb="FF000000"/>
        <rFont val="ＭＳ Ｐゴシック"/>
        <family val="3"/>
        <charset val="128"/>
      </rPr>
      <t>５　実施体制図</t>
    </r>
    <r>
      <rPr>
        <sz val="10"/>
        <color rgb="FF000000"/>
        <rFont val="ＭＳ 明朝"/>
        <family val="1"/>
        <charset val="128"/>
      </rPr>
      <t>（別紙として添付することも可能です。）</t>
    </r>
  </si>
  <si>
    <t>担当者職・氏名</t>
  </si>
  <si>
    <t>委託費</t>
  </si>
  <si>
    <t>担当者所属部署名</t>
  </si>
  <si>
    <t>電話番号</t>
  </si>
  <si>
    <t>E-mailアドレス</t>
  </si>
  <si>
    <t>の根拠</t>
  </si>
  <si>
    <t>ウエブサイトURL</t>
  </si>
  <si>
    <t>※　正会員・準会員については、定款や規約で定めのある場合に限り記載してください。定めがない場合は
　正会員に記載してください。事務局員数は主に組合の事務等を担うために雇用している人数を記載して
　ください。組合員が兼務している場合は、記載は不要です。</t>
  </si>
  <si>
    <t>収支決算書</t>
  </si>
  <si>
    <t>２　申請の分類</t>
  </si>
  <si>
    <t>連携先から購入する農畜水産物の購入額</t>
  </si>
  <si>
    <t>（計）</t>
  </si>
  <si>
    <t>　助成率</t>
  </si>
  <si>
    <t>補助率</t>
  </si>
  <si>
    <t>2/3</t>
  </si>
  <si>
    <t>次により提出します。</t>
    <rPh sb="4" eb="6">
      <t>テイシュツ</t>
    </rPh>
    <phoneticPr fontId="2"/>
  </si>
  <si>
    <t>10/10</t>
  </si>
  <si>
    <t>（１年目　事業実施期間（計画））</t>
  </si>
  <si>
    <t>・ 県が開発したオリジナル品種を活用した商品やサービス提供を行う場合</t>
  </si>
  <si>
    <t>・ 県が開発したオリジナル加工技術等を活用した商品またはサービス提供を行う場合</t>
  </si>
  <si>
    <t>(2)</t>
  </si>
  <si>
    <t>事業実施期間</t>
  </si>
  <si>
    <t>②</t>
  </si>
  <si>
    <t>消費税相当額</t>
  </si>
  <si>
    <t>１年目の年度</t>
  </si>
  <si>
    <t>２年目の年度</t>
  </si>
  <si>
    <t>（回）</t>
  </si>
  <si>
    <t>当該計画書提出年度</t>
  </si>
  <si>
    <t>年目</t>
  </si>
  <si>
    <t>【添付資料】</t>
  </si>
  <si>
    <t>（２年目　事業実施期間（計画））</t>
  </si>
  <si>
    <t>（２年目　事業実施期間（実績））</t>
  </si>
  <si>
    <t>２年目の事業費</t>
    <rPh sb="1" eb="3">
      <t>ネンメ</t>
    </rPh>
    <rPh sb="4" eb="7">
      <t>ジギョウヒ</t>
    </rPh>
    <phoneticPr fontId="2"/>
  </si>
  <si>
    <t>①　本事業の受益事業者数または組合員数、連携体数等</t>
  </si>
  <si>
    <t>試作費</t>
  </si>
  <si>
    <t>分類</t>
  </si>
  <si>
    <t>受益数</t>
  </si>
  <si>
    <t>備　考</t>
  </si>
  <si>
    <t>受益組合員数</t>
  </si>
  <si>
    <t>※　受益連携体にはどのような連携体（農業者と中小企業者等）が簡潔に記載してください。</t>
  </si>
  <si>
    <t>番号</t>
  </si>
  <si>
    <t>３　取り組む目的や概要（開発商品の概要や開発するサービスのコンセプトなど）</t>
  </si>
  <si>
    <t>４　開発する商品やサービスの狙うマーケットと現状分析</t>
  </si>
  <si>
    <t>６　開発する商品やサービス等の目標</t>
  </si>
  <si>
    <t>目標項目</t>
  </si>
  <si>
    <t>支　　　出　　　明　　　細　　　書　（　実績　）　２年目</t>
  </si>
  <si>
    <t>商品・サービス等完成　　　　　２年目</t>
  </si>
  <si>
    <t>目標　　　　　　　　　　　　　　　　商品・サービス等完成　　　　　３年目</t>
  </si>
  <si>
    <t>)</t>
  </si>
  <si>
    <t>①</t>
  </si>
  <si>
    <t>その他（　　　　　）</t>
  </si>
  <si>
    <t>開発商品の販売先</t>
  </si>
  <si>
    <t>③</t>
  </si>
  <si>
    <t>※　商品開発の場合、①と②は必須です。それ以外の場合は、③に設定してください。</t>
  </si>
  <si>
    <t>【目標値の積算根拠】</t>
  </si>
  <si>
    <t>（円）
③</t>
  </si>
  <si>
    <t>小計</t>
  </si>
  <si>
    <t>の積算根拠</t>
  </si>
  <si>
    <t>年度</t>
  </si>
  <si>
    <t>（商品名）</t>
  </si>
  <si>
    <t>開発商品の単価（税抜）</t>
  </si>
  <si>
    <t>開発商品の年間販売数量</t>
  </si>
  <si>
    <t>消費税（10％）</t>
  </si>
  <si>
    <t>課税：１　　　非課税：２</t>
  </si>
  <si>
    <t>開発商品の年間総販売額</t>
  </si>
  <si>
    <t>２年目</t>
    <rPh sb="1" eb="3">
      <t>ネンメ</t>
    </rPh>
    <phoneticPr fontId="2"/>
  </si>
  <si>
    <t>（主な農産物名）</t>
  </si>
  <si>
    <t>箇所</t>
  </si>
  <si>
    <t>卸等の中間流通事業者</t>
  </si>
  <si>
    <t>補助率</t>
    <rPh sb="0" eb="3">
      <t>ホジョリツ</t>
    </rPh>
    <phoneticPr fontId="2"/>
  </si>
  <si>
    <t>７　事業実施スケジュール</t>
  </si>
  <si>
    <t>商品開発と併せた衛生管理の改善や農業生産工程管理、産業財産権等の取得</t>
  </si>
  <si>
    <t>（１年目）</t>
  </si>
  <si>
    <t>※スタート月に該当する数値（２月であれば２）を記入すれば、着色部分は自動計算します。</t>
  </si>
  <si>
    <t>(1)～(5)に付随するマーケティング等の必要な調査</t>
  </si>
  <si>
    <t>円　うち、特定費用</t>
  </si>
  <si>
    <t>（２年目）</t>
  </si>
  <si>
    <t>（年度別事業費等）</t>
  </si>
  <si>
    <t>事業費　　　　</t>
  </si>
  <si>
    <t>助成対象　　　　事業費</t>
  </si>
  <si>
    <t>助成金</t>
  </si>
  <si>
    <t>計画     (1年目)</t>
  </si>
  <si>
    <t>その他（円）</t>
  </si>
  <si>
    <t>備考　</t>
  </si>
  <si>
    <t>(1)～(5)に付随するマーケティング等の必要な調</t>
  </si>
  <si>
    <t>（円）</t>
  </si>
  <si>
    <t>概算払希望額（円）</t>
  </si>
  <si>
    <t>融資</t>
  </si>
  <si>
    <t>単価</t>
    <rPh sb="0" eb="2">
      <t>タンカ</t>
    </rPh>
    <phoneticPr fontId="2"/>
  </si>
  <si>
    <t>自己資金</t>
  </si>
  <si>
    <t>２年目</t>
  </si>
  <si>
    <t>新たに取り組む商品の開発や改良</t>
  </si>
  <si>
    <t>開発や改良した商品の販路開拓</t>
  </si>
  <si>
    <t>県産農林水畜産物の高品質化やブランド化、安定供給のための取組</t>
  </si>
  <si>
    <t>(4)</t>
  </si>
  <si>
    <t>（単位：円）</t>
  </si>
  <si>
    <t>県産農林水畜産物を活用したメニュー提供等の新たなサービス事業の展開</t>
  </si>
  <si>
    <t>(6)</t>
  </si>
  <si>
    <t>税抜事業費</t>
  </si>
  <si>
    <t>(1)～(5)に付随する告知媒体等を活用したＰＲや周知活動</t>
  </si>
  <si>
    <t>(7)</t>
  </si>
  <si>
    <t>(8)</t>
  </si>
  <si>
    <t>金額（空欄が特定費用）</t>
  </si>
  <si>
    <t>９　事業資金の調達（融資）</t>
  </si>
  <si>
    <t>様式第１号－５－②（第７条関係）</t>
  </si>
  <si>
    <t>調達先（融資機関名）</t>
  </si>
  <si>
    <t>調達時期</t>
  </si>
  <si>
    <t>調達予定額（円）</t>
  </si>
  <si>
    <t>雑役務費</t>
  </si>
  <si>
    <t>融資実績額(円)</t>
  </si>
  <si>
    <t>計画      (2年目)</t>
  </si>
  <si>
    <t>概算払を希望する理由</t>
  </si>
  <si>
    <t>(１年目)</t>
  </si>
  <si>
    <t>11　完成した商品・サービスの概要（実施計画の段階では記載不要です。実績報告の際に記載してください。）</t>
  </si>
  <si>
    <t>　　※完成写真を貼り付け</t>
  </si>
  <si>
    <t>①　規約・定款の写し</t>
  </si>
  <si>
    <t>③　組織概要が分かる組織案内又はパンフレット等</t>
  </si>
  <si>
    <t>様式第１号－４－②（第７条関係）　</t>
  </si>
  <si>
    <t>区分</t>
  </si>
  <si>
    <t>金額</t>
  </si>
  <si>
    <t>内訳等</t>
  </si>
  <si>
    <t>寄付金</t>
  </si>
  <si>
    <t>(B)</t>
  </si>
  <si>
    <t>支　　　出　　　明　　　細　　　書　（　計　画　）　１年目</t>
  </si>
  <si>
    <t>概算払希望額（実績額）</t>
    <rPh sb="7" eb="9">
      <t>ジッセキ</t>
    </rPh>
    <rPh sb="9" eb="10">
      <t>ガク</t>
    </rPh>
    <phoneticPr fontId="2"/>
  </si>
  <si>
    <t>２年度助成申請額</t>
  </si>
  <si>
    <t>イ</t>
  </si>
  <si>
    <t>助成対象
経費</t>
  </si>
  <si>
    <t>総事業費</t>
  </si>
  <si>
    <t>共同研究費</t>
  </si>
  <si>
    <t>（円）　　      　　①</t>
  </si>
  <si>
    <t>按分率</t>
  </si>
  <si>
    <t>助成対象　　　　　事業費</t>
  </si>
  <si>
    <t>単価</t>
  </si>
  <si>
    <t>ウ</t>
  </si>
  <si>
    <t>数量・日数・人数</t>
  </si>
  <si>
    <t>回数</t>
  </si>
  <si>
    <t>対象</t>
  </si>
  <si>
    <t>（円）　　　　①＋③</t>
  </si>
  <si>
    <t>（円）　　　　　　①×②</t>
  </si>
  <si>
    <t>展示会等出展料</t>
  </si>
  <si>
    <t>（単位）</t>
  </si>
  <si>
    <t>（○）</t>
  </si>
  <si>
    <t>A</t>
  </si>
  <si>
    <t>専門家謝金</t>
  </si>
  <si>
    <t>リース・レンタル料</t>
  </si>
  <si>
    <t>検査・試験・分析費</t>
  </si>
  <si>
    <t>産業財産権等取得費</t>
  </si>
  <si>
    <t>消耗品費</t>
  </si>
  <si>
    <t>広告費</t>
  </si>
  <si>
    <t>研修・人材育成費</t>
  </si>
  <si>
    <t>会場借料</t>
  </si>
  <si>
    <t>開発商品販売額</t>
  </si>
  <si>
    <t>自己負担</t>
  </si>
  <si>
    <t>補助金の試算</t>
  </si>
  <si>
    <t>税抜き事業費</t>
  </si>
  <si>
    <t>助成対象事業費</t>
  </si>
  <si>
    <t>B</t>
  </si>
  <si>
    <t>C</t>
  </si>
  <si>
    <t>　「相見積もり」（見積書による入札）等と記載して下さい。</t>
  </si>
  <si>
    <t>D</t>
  </si>
  <si>
    <t>E</t>
  </si>
  <si>
    <t>G</t>
  </si>
  <si>
    <t>支　　　出　　　明　　　細　　　書　（　計　画　）　２年目</t>
  </si>
  <si>
    <t>（円）　③</t>
  </si>
  <si>
    <t>様式第２３号－４－②（第１９条関係）</t>
  </si>
  <si>
    <t>概算払計画</t>
  </si>
  <si>
    <t>該当欄○</t>
    <rPh sb="0" eb="2">
      <t>ガイトウ</t>
    </rPh>
    <rPh sb="2" eb="3">
      <t>ラン</t>
    </rPh>
    <phoneticPr fontId="42"/>
  </si>
  <si>
    <t>委託･外注（予定先）の名称</t>
  </si>
  <si>
    <t>委託･外注の選定方法</t>
  </si>
  <si>
    <t>委託･外注の理由･必要性</t>
  </si>
  <si>
    <t>※　委託･外注ごとに作成して下さい。</t>
  </si>
  <si>
    <t>主な事業内容</t>
  </si>
  <si>
    <t>円　うち、特定経費</t>
  </si>
  <si>
    <r>
      <t>ア</t>
    </r>
    <r>
      <rPr>
        <sz val="10"/>
        <rFont val="ＭＳ 明朝"/>
        <family val="1"/>
        <charset val="128"/>
      </rPr>
      <t>　　　　　</t>
    </r>
  </si>
  <si>
    <r>
      <rPr>
        <b/>
        <sz val="10"/>
        <rFont val="ＭＳ 明朝"/>
        <family val="1"/>
        <charset val="128"/>
      </rPr>
      <t>ア</t>
    </r>
    <r>
      <rPr>
        <sz val="10"/>
        <rFont val="ＭＳ 明朝"/>
        <family val="1"/>
        <charset val="128"/>
      </rPr>
      <t>　　　　　</t>
    </r>
  </si>
  <si>
    <r>
      <t>エ</t>
    </r>
    <r>
      <rPr>
        <sz val="10"/>
        <rFont val="ＭＳ 明朝"/>
        <family val="1"/>
        <charset val="128"/>
      </rPr>
      <t>　　概算払計画</t>
    </r>
  </si>
  <si>
    <t>商品・サービス等完成　　　　　　　１年目</t>
  </si>
  <si>
    <t>　</t>
  </si>
  <si>
    <t>％</t>
  </si>
  <si>
    <t>円</t>
    <rPh sb="0" eb="1">
      <t>エン</t>
    </rPh>
    <phoneticPr fontId="2"/>
  </si>
  <si>
    <t>数量</t>
    <rPh sb="0" eb="2">
      <t>スウリョウ</t>
    </rPh>
    <phoneticPr fontId="2"/>
  </si>
  <si>
    <t>Kg</t>
  </si>
  <si>
    <t>※　上記①や②以外に目標を設定する場合に記載してください。</t>
  </si>
  <si>
    <t>あきた農商工応援ファンド支援事業　実績報告書</t>
    <rPh sb="12" eb="14">
      <t>シエン</t>
    </rPh>
    <phoneticPr fontId="2"/>
  </si>
  <si>
    <t>事業区分(半角)</t>
    <rPh sb="2" eb="4">
      <t>クブン</t>
    </rPh>
    <phoneticPr fontId="2"/>
  </si>
  <si>
    <t>（円）　　　　　①</t>
  </si>
  <si>
    <t>通信運搬費</t>
  </si>
  <si>
    <t>１年目</t>
    <rPh sb="1" eb="3">
      <t>ネンメ</t>
    </rPh>
    <phoneticPr fontId="2"/>
  </si>
  <si>
    <t>備考</t>
    <rPh sb="0" eb="2">
      <t>ビコウ</t>
    </rPh>
    <phoneticPr fontId="2"/>
  </si>
  <si>
    <t>助成金の試算</t>
    <rPh sb="0" eb="3">
      <t>ジョセイキン</t>
    </rPh>
    <phoneticPr fontId="2"/>
  </si>
  <si>
    <t>助成対象事業費</t>
    <rPh sb="0" eb="2">
      <t>ジョセイ</t>
    </rPh>
    <rPh sb="2" eb="4">
      <t>タイショウ</t>
    </rPh>
    <rPh sb="4" eb="7">
      <t>ジギョウヒ</t>
    </rPh>
    <phoneticPr fontId="2"/>
  </si>
  <si>
    <t>助成金額</t>
    <rPh sb="0" eb="2">
      <t>ジョセイ</t>
    </rPh>
    <rPh sb="2" eb="4">
      <t>キンガク</t>
    </rPh>
    <phoneticPr fontId="2"/>
  </si>
  <si>
    <t>概算払額（円）</t>
  </si>
  <si>
    <t>１年目の事業費</t>
    <rPh sb="1" eb="3">
      <t>ネンメ</t>
    </rPh>
    <rPh sb="4" eb="7">
      <t>ジギョウヒ</t>
    </rPh>
    <phoneticPr fontId="2"/>
  </si>
  <si>
    <t>初年度助成金額</t>
  </si>
  <si>
    <t>２年度助成上限申請額</t>
    <rPh sb="5" eb="7">
      <t>ジョウゲン</t>
    </rPh>
    <phoneticPr fontId="2"/>
  </si>
  <si>
    <t>２年度助成算定額</t>
    <rPh sb="5" eb="7">
      <t>サンテイ</t>
    </rPh>
    <phoneticPr fontId="2"/>
  </si>
  <si>
    <t>２年度助成上限申請額</t>
  </si>
  <si>
    <t xml:space="preserve">  次により申請します。</t>
  </si>
  <si>
    <t>○</t>
    <phoneticPr fontId="2"/>
  </si>
  <si>
    <t>備考(内訳）</t>
    <rPh sb="0" eb="2">
      <t>ビコウ</t>
    </rPh>
    <rPh sb="3" eb="5">
      <t>ウチワケ</t>
    </rPh>
    <phoneticPr fontId="49"/>
  </si>
  <si>
    <r>
      <rPr>
        <b/>
        <sz val="10"/>
        <rFont val="ＭＳ 明朝"/>
        <family val="1"/>
        <charset val="128"/>
      </rPr>
      <t>オ</t>
    </r>
    <r>
      <rPr>
        <sz val="10"/>
        <rFont val="ＭＳ 明朝"/>
        <family val="1"/>
        <charset val="128"/>
      </rPr>
      <t>　　　　内　　訳</t>
    </r>
    <rPh sb="5" eb="6">
      <t>ウチ</t>
    </rPh>
    <rPh sb="8" eb="9">
      <t>ヤク</t>
    </rPh>
    <phoneticPr fontId="49"/>
  </si>
  <si>
    <r>
      <rPr>
        <b/>
        <sz val="10"/>
        <rFont val="ＭＳ 明朝"/>
        <family val="1"/>
        <charset val="128"/>
      </rPr>
      <t>カ</t>
    </r>
    <r>
      <rPr>
        <sz val="9"/>
        <rFont val="ＭＳ 明朝"/>
        <family val="1"/>
        <charset val="128"/>
      </rPr>
      <t>　分類(新商品のみ「1」、既存商品と一体「２」)</t>
    </r>
    <rPh sb="2" eb="4">
      <t>ブンルイ</t>
    </rPh>
    <rPh sb="5" eb="8">
      <t>シンショウヒン</t>
    </rPh>
    <rPh sb="14" eb="16">
      <t>キゾン</t>
    </rPh>
    <rPh sb="16" eb="18">
      <t>ショウヒン</t>
    </rPh>
    <rPh sb="19" eb="21">
      <t>イッタイ</t>
    </rPh>
    <phoneticPr fontId="49"/>
  </si>
  <si>
    <r>
      <rPr>
        <b/>
        <sz val="10"/>
        <rFont val="ＭＳ 明朝"/>
        <family val="1"/>
        <charset val="128"/>
      </rPr>
      <t>エ</t>
    </r>
    <r>
      <rPr>
        <sz val="10"/>
        <rFont val="ＭＳ 明朝"/>
        <family val="1"/>
        <charset val="128"/>
      </rPr>
      <t>　　　　内　　　訳</t>
    </r>
    <rPh sb="5" eb="6">
      <t>ウチ</t>
    </rPh>
    <rPh sb="9" eb="10">
      <t>ヤク</t>
    </rPh>
    <phoneticPr fontId="49"/>
  </si>
  <si>
    <r>
      <rPr>
        <b/>
        <sz val="10"/>
        <rFont val="ＭＳ 明朝"/>
        <family val="1"/>
        <charset val="128"/>
      </rPr>
      <t>オ</t>
    </r>
    <r>
      <rPr>
        <sz val="9"/>
        <rFont val="ＭＳ 明朝"/>
        <family val="1"/>
        <charset val="128"/>
      </rPr>
      <t>　分類(新商品のみ「1」、既存商品と一体「２」)</t>
    </r>
  </si>
  <si>
    <t>④　②「1-3（兼23-2）」、③「23-3」のほか、入力済みの「23-4」（緑色のシート）を添付してください。</t>
    <rPh sb="8" eb="9">
      <t>ケン</t>
    </rPh>
    <rPh sb="27" eb="29">
      <t>ニュウリョク</t>
    </rPh>
    <rPh sb="29" eb="30">
      <t>ズ</t>
    </rPh>
    <rPh sb="39" eb="40">
      <t>ミドリ</t>
    </rPh>
    <rPh sb="40" eb="41">
      <t>イロ</t>
    </rPh>
    <rPh sb="47" eb="49">
      <t>テンプ</t>
    </rPh>
    <phoneticPr fontId="55"/>
  </si>
  <si>
    <t>③　「23-3 実績報告用・収支決算書」は自動入力されます。</t>
    <rPh sb="8" eb="10">
      <t>ジッセキ</t>
    </rPh>
    <rPh sb="10" eb="13">
      <t>ホウコクヨウ</t>
    </rPh>
    <rPh sb="14" eb="16">
      <t>シュウシ</t>
    </rPh>
    <rPh sb="16" eb="19">
      <t>ケッサンショ</t>
    </rPh>
    <rPh sb="21" eb="23">
      <t>ジドウ</t>
    </rPh>
    <rPh sb="23" eb="25">
      <t>ニュウリョク</t>
    </rPh>
    <phoneticPr fontId="49"/>
  </si>
  <si>
    <t>②　「1-3（兼23-2）　事業計画書・実績報告書」（黄色のシート）の中の「10　完成した商品・サービスの概要」を記載してください。</t>
    <rPh sb="7" eb="8">
      <t>ケン</t>
    </rPh>
    <rPh sb="14" eb="16">
      <t>ジギョウ</t>
    </rPh>
    <rPh sb="16" eb="19">
      <t>ケイカクショ</t>
    </rPh>
    <rPh sb="20" eb="22">
      <t>ジッセキ</t>
    </rPh>
    <rPh sb="22" eb="25">
      <t>ホウコクショ</t>
    </rPh>
    <rPh sb="27" eb="29">
      <t>キイロ</t>
    </rPh>
    <rPh sb="35" eb="36">
      <t>ナカ</t>
    </rPh>
    <rPh sb="41" eb="43">
      <t>カンセイ</t>
    </rPh>
    <rPh sb="45" eb="47">
      <t>ショウヒン</t>
    </rPh>
    <rPh sb="53" eb="55">
      <t>ガイヨウ</t>
    </rPh>
    <rPh sb="57" eb="59">
      <t>キサイ</t>
    </rPh>
    <phoneticPr fontId="49"/>
  </si>
  <si>
    <t>①　「23-1　実績報告書」の着色以外の部分を入力してください。</t>
    <rPh sb="8" eb="10">
      <t>ジッセキ</t>
    </rPh>
    <rPh sb="10" eb="13">
      <t>ホウコクショ</t>
    </rPh>
    <rPh sb="15" eb="17">
      <t>チャクショク</t>
    </rPh>
    <rPh sb="17" eb="19">
      <t>イガイ</t>
    </rPh>
    <rPh sb="20" eb="22">
      <t>ブブン</t>
    </rPh>
    <rPh sb="23" eb="25">
      <t>ニュウリョク</t>
    </rPh>
    <phoneticPr fontId="49"/>
  </si>
  <si>
    <t>事業終了時の実績報告書（赤色のシート）</t>
    <rPh sb="0" eb="2">
      <t>ジギョウ</t>
    </rPh>
    <rPh sb="2" eb="5">
      <t>シュウリョウジ</t>
    </rPh>
    <rPh sb="6" eb="8">
      <t>ジッセキ</t>
    </rPh>
    <rPh sb="8" eb="11">
      <t>ホウコクショ</t>
    </rPh>
    <rPh sb="12" eb="14">
      <t>アカイロ</t>
    </rPh>
    <phoneticPr fontId="49"/>
  </si>
  <si>
    <t>事業実施中に作成する書類(緑色のシート）</t>
    <rPh sb="0" eb="2">
      <t>ジギョウ</t>
    </rPh>
    <rPh sb="2" eb="4">
      <t>ジッシ</t>
    </rPh>
    <rPh sb="4" eb="5">
      <t>チュウ</t>
    </rPh>
    <rPh sb="6" eb="8">
      <t>サクセイ</t>
    </rPh>
    <rPh sb="10" eb="12">
      <t>ショルイ</t>
    </rPh>
    <rPh sb="13" eb="15">
      <t>ミドリイロ</t>
    </rPh>
    <phoneticPr fontId="49"/>
  </si>
  <si>
    <t>①　「8-1　交付申請書」は自動入力されます。右上の日付「令和　年　月　日」のみ入力してください。</t>
    <rPh sb="7" eb="9">
      <t>コウフ</t>
    </rPh>
    <rPh sb="9" eb="12">
      <t>シンセイショ</t>
    </rPh>
    <rPh sb="14" eb="16">
      <t>ジドウ</t>
    </rPh>
    <rPh sb="16" eb="18">
      <t>ニュウリョク</t>
    </rPh>
    <phoneticPr fontId="49"/>
  </si>
  <si>
    <t>⑥　「1-4 収支予算書」は自動入力されます。①～⑥すべてを提出してください。</t>
    <phoneticPr fontId="49"/>
  </si>
  <si>
    <t>⑤　「1-1　事業計画申請書」は自動入力されます。右上の日付「令和　年　月　日」のみ入力してください。</t>
    <rPh sb="7" eb="9">
      <t>ジギョウ</t>
    </rPh>
    <rPh sb="9" eb="11">
      <t>ケイカク</t>
    </rPh>
    <rPh sb="11" eb="14">
      <t>シンセイショ</t>
    </rPh>
    <rPh sb="16" eb="18">
      <t>ジドウ</t>
    </rPh>
    <rPh sb="18" eb="20">
      <t>ニュウリョク</t>
    </rPh>
    <phoneticPr fontId="49"/>
  </si>
  <si>
    <t>④　「1-2　誓約書」の着色以外の部分を入力してください。</t>
    <rPh sb="7" eb="10">
      <t>セイヤクショ</t>
    </rPh>
    <rPh sb="12" eb="14">
      <t>チャクショク</t>
    </rPh>
    <rPh sb="14" eb="16">
      <t>イガイ</t>
    </rPh>
    <rPh sb="17" eb="19">
      <t>ブブン</t>
    </rPh>
    <rPh sb="20" eb="22">
      <t>ニュウリョク</t>
    </rPh>
    <phoneticPr fontId="49"/>
  </si>
  <si>
    <t>③　「1-6　委託外注計画」を入力してください。</t>
    <rPh sb="7" eb="9">
      <t>イタク</t>
    </rPh>
    <rPh sb="9" eb="11">
      <t>ガイチュウ</t>
    </rPh>
    <rPh sb="11" eb="13">
      <t>ケイカク</t>
    </rPh>
    <rPh sb="15" eb="17">
      <t>ニュウリョク</t>
    </rPh>
    <phoneticPr fontId="49"/>
  </si>
  <si>
    <t>②　「1-5　支出明細書（１年目）」の着色以外の部分を入力してください。２年間事業を行う場合は
「1-5　支出明細書（２年目）」の着色以外の部分も入力してください。</t>
    <rPh sb="7" eb="9">
      <t>シシュツ</t>
    </rPh>
    <rPh sb="9" eb="12">
      <t>メイサイショ</t>
    </rPh>
    <rPh sb="14" eb="16">
      <t>ネンメ</t>
    </rPh>
    <rPh sb="19" eb="21">
      <t>チャクショク</t>
    </rPh>
    <rPh sb="21" eb="23">
      <t>イガイ</t>
    </rPh>
    <rPh sb="24" eb="26">
      <t>ブブン</t>
    </rPh>
    <rPh sb="27" eb="29">
      <t>ニュウリョク</t>
    </rPh>
    <phoneticPr fontId="49"/>
  </si>
  <si>
    <t>①　「1-3（兼23-2）事業計画書（実績報告書）」の着色以外の部分を入力してください。</t>
    <rPh sb="7" eb="8">
      <t>ケン</t>
    </rPh>
    <rPh sb="13" eb="15">
      <t>ジギョウ</t>
    </rPh>
    <rPh sb="15" eb="18">
      <t>ケイカクショ</t>
    </rPh>
    <rPh sb="19" eb="21">
      <t>ジッセキ</t>
    </rPh>
    <rPh sb="21" eb="24">
      <t>ホウコクショ</t>
    </rPh>
    <rPh sb="27" eb="29">
      <t>チャクショク</t>
    </rPh>
    <rPh sb="29" eb="31">
      <t>イガイ</t>
    </rPh>
    <rPh sb="32" eb="34">
      <t>ブブン</t>
    </rPh>
    <rPh sb="35" eb="37">
      <t>ニュウリョク</t>
    </rPh>
    <phoneticPr fontId="49"/>
  </si>
  <si>
    <t>応募書類 (黄色のシート）</t>
    <rPh sb="0" eb="2">
      <t>オウボ</t>
    </rPh>
    <rPh sb="2" eb="4">
      <t>ショルイ</t>
    </rPh>
    <rPh sb="6" eb="8">
      <t>キイロ</t>
    </rPh>
    <phoneticPr fontId="49"/>
  </si>
  <si>
    <t>◆　提出時には必ず控えを保管してください。</t>
    <rPh sb="2" eb="4">
      <t>テイシュツ</t>
    </rPh>
    <rPh sb="4" eb="5">
      <t>ジ</t>
    </rPh>
    <rPh sb="7" eb="8">
      <t>カナラ</t>
    </rPh>
    <rPh sb="9" eb="10">
      <t>ヒカ</t>
    </rPh>
    <rPh sb="12" eb="14">
      <t>ホカン</t>
    </rPh>
    <phoneticPr fontId="49"/>
  </si>
  <si>
    <r>
      <t>◆　左のシートから順に作成してください。</t>
    </r>
    <r>
      <rPr>
        <u/>
        <sz val="11"/>
        <color theme="1"/>
        <rFont val="ＭＳ Ｐ明朝"/>
        <family val="1"/>
        <charset val="128"/>
      </rPr>
      <t>応募時に作成が必要な様式は黄色のシートのみです</t>
    </r>
    <r>
      <rPr>
        <sz val="11"/>
        <color theme="1"/>
        <rFont val="ＭＳ Ｐ明朝"/>
        <family val="1"/>
      </rPr>
      <t>。</t>
    </r>
    <rPh sb="2" eb="3">
      <t>ヒダリ</t>
    </rPh>
    <rPh sb="9" eb="10">
      <t>ジュン</t>
    </rPh>
    <rPh sb="11" eb="13">
      <t>サクセイ</t>
    </rPh>
    <rPh sb="20" eb="22">
      <t>オウボ</t>
    </rPh>
    <rPh sb="22" eb="23">
      <t>ジ</t>
    </rPh>
    <rPh sb="24" eb="26">
      <t>サクセイ</t>
    </rPh>
    <rPh sb="27" eb="29">
      <t>ヒツヨウ</t>
    </rPh>
    <rPh sb="30" eb="32">
      <t>ヨウシキ</t>
    </rPh>
    <rPh sb="33" eb="35">
      <t>キイロ</t>
    </rPh>
    <phoneticPr fontId="49"/>
  </si>
  <si>
    <t>◆　　　　　　の着色している部分は自動計算しますので、入力は不要です。</t>
    <rPh sb="8" eb="10">
      <t>チャクショク</t>
    </rPh>
    <rPh sb="14" eb="16">
      <t>ブブン</t>
    </rPh>
    <rPh sb="17" eb="19">
      <t>ジドウ</t>
    </rPh>
    <rPh sb="19" eb="21">
      <t>ケイサン</t>
    </rPh>
    <rPh sb="27" eb="29">
      <t>ニュウリョク</t>
    </rPh>
    <rPh sb="30" eb="32">
      <t>フヨウ</t>
    </rPh>
    <phoneticPr fontId="49"/>
  </si>
  <si>
    <t>書類の作成手順</t>
    <rPh sb="0" eb="2">
      <t>ショルイ</t>
    </rPh>
    <rPh sb="3" eb="5">
      <t>サクセイ</t>
    </rPh>
    <rPh sb="5" eb="7">
      <t>テジュン</t>
    </rPh>
    <phoneticPr fontId="49"/>
  </si>
  <si>
    <t>・　直近２ヵ年の収支決算書</t>
    <rPh sb="2" eb="4">
      <t>チョッキン</t>
    </rPh>
    <rPh sb="6" eb="7">
      <t>ネン</t>
    </rPh>
    <rPh sb="8" eb="10">
      <t>シュウシ</t>
    </rPh>
    <rPh sb="10" eb="13">
      <t>ケッサンショ</t>
    </rPh>
    <phoneticPr fontId="54"/>
  </si>
  <si>
    <t>・　組織概要が分かる組織案内またはパンフレット等</t>
    <phoneticPr fontId="54"/>
  </si>
  <si>
    <t>◆様式以外の添付書類</t>
    <rPh sb="1" eb="3">
      <t>ヨウシキ</t>
    </rPh>
    <rPh sb="3" eb="5">
      <t>イガイ</t>
    </rPh>
    <rPh sb="6" eb="8">
      <t>テンプ</t>
    </rPh>
    <rPh sb="8" eb="10">
      <t>ショルイ</t>
    </rPh>
    <phoneticPr fontId="55"/>
  </si>
  <si>
    <t>・　優遇措置を受ける場合は、必要な書類（募集要項３ページ目参照）</t>
    <rPh sb="2" eb="4">
      <t>ユウグウ</t>
    </rPh>
    <rPh sb="4" eb="6">
      <t>ソチ</t>
    </rPh>
    <rPh sb="7" eb="8">
      <t>ウ</t>
    </rPh>
    <rPh sb="10" eb="12">
      <t>バアイ</t>
    </rPh>
    <rPh sb="14" eb="16">
      <t>ヒツヨウ</t>
    </rPh>
    <rPh sb="17" eb="19">
      <t>ショルイ</t>
    </rPh>
    <phoneticPr fontId="54"/>
  </si>
  <si>
    <t>採択後の交付申請書類（青色のシート）</t>
    <rPh sb="0" eb="2">
      <t>サイタク</t>
    </rPh>
    <rPh sb="2" eb="3">
      <t>ゴ</t>
    </rPh>
    <rPh sb="4" eb="6">
      <t>コウフ</t>
    </rPh>
    <rPh sb="6" eb="8">
      <t>シンセイ</t>
    </rPh>
    <rPh sb="8" eb="10">
      <t>ショルイ</t>
    </rPh>
    <rPh sb="11" eb="13">
      <t>アオイロ</t>
    </rPh>
    <phoneticPr fontId="49"/>
  </si>
  <si>
    <t>・　規約・定款の写し</t>
    <rPh sb="2" eb="4">
      <t>キヤク</t>
    </rPh>
    <rPh sb="5" eb="7">
      <t>テイカン</t>
    </rPh>
    <rPh sb="8" eb="9">
      <t>ウツ</t>
    </rPh>
    <phoneticPr fontId="54"/>
  </si>
  <si>
    <t>②　「1-3（兼23-2）　事業計画書・実績報告書」、「1-4　収支予算書」、　「1-5　支出明細書（１年目）」（いずれも黄色のシート）を添付してください。
　２年計画の場合、初年度の申請書には「1-5　支出明細書（２年目）」は不要です。２年目の交付申請時には両方とも添付してください。</t>
    <rPh sb="7" eb="8">
      <t>ケン</t>
    </rPh>
    <rPh sb="32" eb="34">
      <t>シュウシ</t>
    </rPh>
    <rPh sb="34" eb="37">
      <t>ヨサンショ</t>
    </rPh>
    <rPh sb="52" eb="54">
      <t>ネンメ</t>
    </rPh>
    <rPh sb="61" eb="63">
      <t>キイロ</t>
    </rPh>
    <rPh sb="69" eb="71">
      <t>テンプ</t>
    </rPh>
    <rPh sb="81" eb="82">
      <t>ネン</t>
    </rPh>
    <rPh sb="82" eb="84">
      <t>ケイカク</t>
    </rPh>
    <rPh sb="85" eb="87">
      <t>バアイ</t>
    </rPh>
    <rPh sb="88" eb="91">
      <t>ショネンド</t>
    </rPh>
    <rPh sb="92" eb="95">
      <t>シンセイショ</t>
    </rPh>
    <rPh sb="102" eb="104">
      <t>シシュツ</t>
    </rPh>
    <rPh sb="104" eb="107">
      <t>メイサイショ</t>
    </rPh>
    <rPh sb="109" eb="111">
      <t>ネンメ</t>
    </rPh>
    <rPh sb="114" eb="116">
      <t>フヨウ</t>
    </rPh>
    <rPh sb="120" eb="122">
      <t>ネンメ</t>
    </rPh>
    <rPh sb="123" eb="125">
      <t>コウフ</t>
    </rPh>
    <rPh sb="125" eb="127">
      <t>シンセイ</t>
    </rPh>
    <rPh sb="127" eb="128">
      <t>ジ</t>
    </rPh>
    <rPh sb="130" eb="132">
      <t>リョウホウ</t>
    </rPh>
    <rPh sb="134" eb="136">
      <t>テンプ</t>
    </rPh>
    <phoneticPr fontId="49"/>
  </si>
  <si>
    <t>①　「23-4 支出明細書（〇年目実績）」を随時入力してください。</t>
    <rPh sb="8" eb="10">
      <t>シシュツ</t>
    </rPh>
    <rPh sb="10" eb="13">
      <t>メイサイショ</t>
    </rPh>
    <rPh sb="15" eb="17">
      <t>ネンメ</t>
    </rPh>
    <rPh sb="17" eb="19">
      <t>ジッセキ</t>
    </rPh>
    <rPh sb="22" eb="24">
      <t>ズイジ</t>
    </rPh>
    <rPh sb="24" eb="26">
      <t>ニュウリョク</t>
    </rPh>
    <phoneticPr fontId="55"/>
  </si>
  <si>
    <t>※　これらの他にも提出を求める場合があります</t>
    <rPh sb="6" eb="7">
      <t>ホカ</t>
    </rPh>
    <rPh sb="9" eb="11">
      <t>テイシュツ</t>
    </rPh>
    <rPh sb="12" eb="13">
      <t>モト</t>
    </rPh>
    <rPh sb="15" eb="17">
      <t>バアイ</t>
    </rPh>
    <phoneticPr fontId="54"/>
  </si>
  <si>
    <t>●事業のテーマ：
●概要：</t>
    <rPh sb="1" eb="3">
      <t>ジギョウ</t>
    </rPh>
    <rPh sb="10" eb="12">
      <t>ガイヨウ</t>
    </rPh>
    <phoneticPr fontId="2"/>
  </si>
  <si>
    <t>⑤　事業終了時の実績報告書には、商品の完成写真と商品概要がわかる資料や経費の支出がわかる資料を添付する。</t>
    <rPh sb="2" eb="4">
      <t>ジギョウ</t>
    </rPh>
    <rPh sb="4" eb="7">
      <t>シュウリョウジ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</si>
</sst>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176" formatCode="[$-411]ggge&quot;年&quot;m&quot;月&quot;d&quot;日&quot;;@"/>
    <numFmt numFmtId="177" formatCode="_ * #,##0_ ;_ * \-#,##0_ ;_ * \ _ ;_ @_ "/>
    <numFmt numFmtId="178" formatCode="yyyy/mm/dd"/>
    <numFmt numFmtId="179" formatCode="ggge&quot;年&quot;m&quot;月&quot;d&quot;日&quot;;@"/>
    <numFmt numFmtId="180" formatCode="_ * #,##0.0_ ;_ * \-#,##0.0_ ;_ * &quot;　&quot;_ ;_ @_ "/>
    <numFmt numFmtId="181" formatCode="#,##0&quot; &quot;;&quot;▲ &quot;#,##0&quot; &quot;"/>
    <numFmt numFmtId="182" formatCode="#,##0_ "/>
    <numFmt numFmtId="183" formatCode="#"/>
    <numFmt numFmtId="184" formatCode="#,##0&quot;円&quot;&quot; &quot;"/>
    <numFmt numFmtId="185" formatCode="#,##0&quot;円&quot;"/>
    <numFmt numFmtId="186" formatCode="ggge&quot;年&quot;m&quot;月&quot;d&quot;日&quot;"/>
    <numFmt numFmtId="187" formatCode="yyyy&quot;年&quot;m&quot;月&quot;d&quot;日&quot;;@"/>
    <numFmt numFmtId="188" formatCode="_ * #,##0_ ;_ * \-#,##0_ ;_ * &quot;　&quot;_ ;_ @_ "/>
    <numFmt numFmtId="189" formatCode="#,##0&quot;月&quot;"/>
    <numFmt numFmtId="190" formatCode="_ \(* #,##0\)_ ;_ \(* \-#,##0\)_ ;_ \(* &quot;　)&quot;_ ;_ @_ "/>
    <numFmt numFmtId="191" formatCode="_ * #,##0\ _ ;_ * \-#,##0\ _ ;_ * &quot;　 &quot;_ ;_ @_ "/>
    <numFmt numFmtId="192" formatCode="0_);[Red]\(0\)"/>
    <numFmt numFmtId="193" formatCode="_ \(* #,##0\)_ ;_ \(* \-#,##0\)_ ;_ \(* &quot;0 )&quot;_ ;_ @_ "/>
    <numFmt numFmtId="194" formatCode="#,##0\ ;&quot; -&quot;#,##0\ ;&quot; 　 &quot;;@\ "/>
  </numFmts>
  <fonts count="63">
    <font>
      <sz val="11"/>
      <color rgb="FF000000"/>
      <name val="ＭＳ Ｐゴシック"/>
      <family val="3"/>
    </font>
    <font>
      <sz val="11"/>
      <color rgb="FF000000"/>
      <name val="ＭＳ Ｐゴシック"/>
      <family val="3"/>
    </font>
    <font>
      <sz val="6"/>
      <name val="ＭＳ Ｐゴシック"/>
      <family val="3"/>
    </font>
    <font>
      <sz val="11"/>
      <color rgb="FF000000"/>
      <name val="ＭＳ Ｐ明朝"/>
      <family val="1"/>
    </font>
    <font>
      <sz val="11"/>
      <name val="ＭＳ 明朝"/>
      <family val="1"/>
    </font>
    <font>
      <sz val="11"/>
      <name val="ＭＳ Ｐゴシック"/>
      <family val="3"/>
    </font>
    <font>
      <sz val="10"/>
      <name val="ＭＳ 明朝"/>
      <family val="1"/>
    </font>
    <font>
      <sz val="9"/>
      <name val="ＭＳ 明朝"/>
      <family val="1"/>
    </font>
    <font>
      <sz val="12"/>
      <name val="ＭＳ 明朝"/>
      <family val="1"/>
    </font>
    <font>
      <sz val="18"/>
      <name val="ＭＳ Ｐゴシック"/>
      <family val="3"/>
    </font>
    <font>
      <b/>
      <sz val="10"/>
      <name val="ＭＳ Ｐゴシック"/>
      <family val="3"/>
    </font>
    <font>
      <sz val="11"/>
      <color theme="1"/>
      <name val="ＭＳ 明朝"/>
      <family val="1"/>
    </font>
    <font>
      <sz val="11"/>
      <name val="ＭＳ ゴシック"/>
      <family val="3"/>
    </font>
    <font>
      <sz val="10"/>
      <color rgb="FF000000"/>
      <name val="ＭＳ 明朝"/>
      <family val="1"/>
    </font>
    <font>
      <sz val="14"/>
      <color rgb="FF000000"/>
      <name val="ＭＳ Ｐゴシック"/>
      <family val="3"/>
    </font>
    <font>
      <sz val="11"/>
      <color rgb="FF000000"/>
      <name val="ＭＳ 明朝"/>
      <family val="1"/>
    </font>
    <font>
      <sz val="12"/>
      <color rgb="FF000000"/>
      <name val="ＭＳ 明朝"/>
      <family val="1"/>
    </font>
    <font>
      <b/>
      <sz val="10"/>
      <color rgb="FF000000"/>
      <name val="ＭＳ Ｐゴシック"/>
      <family val="3"/>
    </font>
    <font>
      <sz val="18"/>
      <color rgb="FF000000"/>
      <name val="ＭＳ Ｐゴシック"/>
      <family val="3"/>
    </font>
    <font>
      <sz val="10"/>
      <color rgb="FF000000"/>
      <name val="ＭＳ Ｐゴシック"/>
      <family val="3"/>
    </font>
    <font>
      <b/>
      <sz val="14"/>
      <color rgb="FF000000"/>
      <name val="ＭＳ Ｐゴシック"/>
      <family val="3"/>
    </font>
    <font>
      <sz val="10"/>
      <color rgb="FF000000"/>
      <name val="ＭＳ Ｐ明朝"/>
      <family val="1"/>
    </font>
    <font>
      <sz val="11"/>
      <color rgb="FF000000"/>
      <name val="ＭＳ ゴシック"/>
      <family val="3"/>
    </font>
    <font>
      <sz val="9"/>
      <color rgb="FF000000"/>
      <name val="ＭＳ 明朝"/>
      <family val="1"/>
    </font>
    <font>
      <sz val="16"/>
      <color rgb="FF000000"/>
      <name val="ＭＳ 明朝"/>
      <family val="1"/>
    </font>
    <font>
      <sz val="10"/>
      <color theme="1"/>
      <name val="ＭＳ 明朝"/>
      <family val="1"/>
    </font>
    <font>
      <sz val="11"/>
      <color theme="1"/>
      <name val="ＭＳ Ｐゴシック"/>
      <family val="3"/>
    </font>
    <font>
      <sz val="10"/>
      <name val="Arial"/>
      <family val="2"/>
    </font>
    <font>
      <sz val="11"/>
      <color theme="2"/>
      <name val="ＭＳ 明朝"/>
      <family val="1"/>
    </font>
    <font>
      <sz val="10"/>
      <name val="ＭＳ Ｐゴシック"/>
      <family val="3"/>
    </font>
    <font>
      <sz val="9"/>
      <color rgb="FF000000"/>
      <name val="ＭＳ Ｐ明朝"/>
      <family val="1"/>
    </font>
    <font>
      <sz val="11"/>
      <color rgb="FFFF0000"/>
      <name val="ＭＳ 明朝"/>
      <family val="1"/>
    </font>
    <font>
      <sz val="11"/>
      <name val="游ゴシック"/>
      <family val="3"/>
      <scheme val="minor"/>
    </font>
    <font>
      <sz val="10"/>
      <name val="游ゴシック"/>
      <family val="3"/>
      <scheme val="minor"/>
    </font>
    <font>
      <sz val="10.5"/>
      <color rgb="FF000000"/>
      <name val="ＭＳ 明朝"/>
      <family val="1"/>
    </font>
    <font>
      <b/>
      <sz val="10"/>
      <name val="游ゴシック"/>
      <family val="3"/>
      <scheme val="minor"/>
    </font>
    <font>
      <sz val="12"/>
      <color rgb="FF000000"/>
      <name val="ＭＳ Ｐゴシック"/>
      <family val="3"/>
    </font>
    <font>
      <b/>
      <sz val="10"/>
      <name val="ＭＳ 明朝"/>
      <family val="1"/>
    </font>
    <font>
      <sz val="8"/>
      <name val="ＭＳ 明朝"/>
      <family val="1"/>
    </font>
    <font>
      <b/>
      <sz val="11"/>
      <name val="ＭＳ 明朝"/>
      <family val="1"/>
    </font>
    <font>
      <sz val="10"/>
      <color rgb="FFFF0000"/>
      <name val="ＭＳ 明朝"/>
      <family val="1"/>
    </font>
    <font>
      <sz val="8"/>
      <color rgb="FF000000"/>
      <name val="ＭＳ 明朝"/>
      <family val="1"/>
    </font>
    <font>
      <sz val="6"/>
      <name val="游ゴシック"/>
      <family val="3"/>
      <charset val="128"/>
    </font>
    <font>
      <sz val="10"/>
      <name val="ＭＳ 明朝"/>
      <family val="1"/>
      <charset val="128"/>
    </font>
    <font>
      <sz val="11"/>
      <color rgb="FF000000"/>
      <name val="ＭＳ Ｐゴシック"/>
      <family val="3"/>
      <charset val="128"/>
    </font>
    <font>
      <sz val="10"/>
      <color rgb="FF000000"/>
      <name val="ＭＳ 明朝"/>
      <family val="1"/>
      <charset val="128"/>
    </font>
    <font>
      <b/>
      <sz val="10"/>
      <name val="ＭＳ 明朝"/>
      <family val="1"/>
      <charset val="128"/>
    </font>
    <font>
      <b/>
      <sz val="9"/>
      <color rgb="FF000000"/>
      <name val="ＭＳ Ｐゴシック"/>
      <family val="3"/>
      <charset val="128"/>
    </font>
    <font>
      <sz val="9"/>
      <color rgb="FF000000"/>
      <name val="ＭＳ Ｐゴシック"/>
      <family val="3"/>
      <charset val="128"/>
    </font>
    <font>
      <sz val="6"/>
      <name val="游ゴシック"/>
      <family val="3"/>
      <scheme val="minor"/>
    </font>
    <font>
      <sz val="9"/>
      <name val="ＭＳ 明朝"/>
      <family val="1"/>
      <charset val="128"/>
    </font>
    <font>
      <b/>
      <sz val="9"/>
      <color indexed="81"/>
      <name val="ＭＳ Ｐゴシック"/>
      <family val="3"/>
      <charset val="128"/>
    </font>
    <font>
      <sz val="11"/>
      <color theme="1"/>
      <name val="游ゴシック"/>
      <family val="3"/>
      <scheme val="minor"/>
    </font>
    <font>
      <sz val="11"/>
      <color theme="1"/>
      <name val="ＭＳ Ｐ明朝"/>
      <family val="1"/>
    </font>
    <font>
      <sz val="6"/>
      <name val="ＭＳ Ｐゴシック"/>
      <family val="3"/>
      <charset val="128"/>
    </font>
    <font>
      <sz val="6"/>
      <name val="游ゴシック"/>
      <family val="3"/>
      <charset val="128"/>
      <scheme val="minor"/>
    </font>
    <font>
      <b/>
      <u/>
      <sz val="11"/>
      <color theme="1"/>
      <name val="ＭＳ Ｐ明朝"/>
      <family val="1"/>
    </font>
    <font>
      <sz val="11"/>
      <name val="ＭＳ Ｐ明朝"/>
      <family val="1"/>
    </font>
    <font>
      <u/>
      <sz val="11"/>
      <color theme="1"/>
      <name val="ＭＳ Ｐ明朝"/>
      <family val="1"/>
      <charset val="128"/>
    </font>
    <font>
      <sz val="14"/>
      <color theme="1"/>
      <name val="ＭＳ Ｐ明朝"/>
      <family val="1"/>
    </font>
    <font>
      <sz val="14"/>
      <color theme="1"/>
      <name val="ＭＳ ゴシック"/>
      <family val="3"/>
    </font>
    <font>
      <sz val="9"/>
      <color indexed="81"/>
      <name val="MS P ゴシック"/>
      <family val="3"/>
      <charset val="128"/>
    </font>
    <font>
      <b/>
      <sz val="9"/>
      <color indexed="81"/>
      <name val="MS P ゴシック"/>
      <family val="3"/>
      <charset val="128"/>
    </font>
  </fonts>
  <fills count="22">
    <fill>
      <patternFill patternType="none"/>
    </fill>
    <fill>
      <patternFill patternType="gray125"/>
    </fill>
    <fill>
      <patternFill patternType="solid">
        <fgColor rgb="FFFFFFFF"/>
        <bgColor rgb="FFF2F2F2"/>
      </patternFill>
    </fill>
    <fill>
      <patternFill patternType="solid">
        <fgColor rgb="FFFDEADA"/>
        <bgColor rgb="FFFDE4E4"/>
      </patternFill>
    </fill>
    <fill>
      <patternFill patternType="solid">
        <fgColor theme="0"/>
        <bgColor rgb="FFFDE4E4"/>
      </patternFill>
    </fill>
    <fill>
      <patternFill patternType="solid">
        <fgColor theme="0"/>
        <bgColor indexed="64"/>
      </patternFill>
    </fill>
    <fill>
      <patternFill patternType="solid">
        <fgColor rgb="FFFDECDB"/>
        <bgColor rgb="FFFDE4E4"/>
      </patternFill>
    </fill>
    <fill>
      <patternFill patternType="solid">
        <fgColor rgb="FFFDECDB"/>
        <bgColor rgb="FFF2F2F2"/>
      </patternFill>
    </fill>
    <fill>
      <patternFill patternType="solid">
        <fgColor rgb="FFFDECDB"/>
        <bgColor rgb="FF92D050"/>
      </patternFill>
    </fill>
    <fill>
      <patternFill patternType="solid">
        <fgColor theme="9" tint="0.59999389629810485"/>
        <bgColor rgb="FF92D050"/>
      </patternFill>
    </fill>
    <fill>
      <patternFill patternType="solid">
        <fgColor rgb="FFC3D69B"/>
        <bgColor rgb="FFDDD9C3"/>
      </patternFill>
    </fill>
    <fill>
      <patternFill patternType="solid">
        <fgColor theme="5" tint="0.79998168889431442"/>
        <bgColor rgb="FFF2F2F2"/>
      </patternFill>
    </fill>
    <fill>
      <patternFill patternType="solid">
        <fgColor rgb="FFFDECDB"/>
        <bgColor indexed="64"/>
      </patternFill>
    </fill>
    <fill>
      <patternFill patternType="solid">
        <fgColor theme="0"/>
        <bgColor rgb="FFF2F2F2"/>
      </patternFill>
    </fill>
    <fill>
      <patternFill patternType="solid">
        <fgColor rgb="FFF2F2F2"/>
        <bgColor rgb="FFEEECE1"/>
      </patternFill>
    </fill>
    <fill>
      <patternFill patternType="solid">
        <fgColor rgb="FFFFFF00"/>
        <bgColor rgb="FFFFF200"/>
      </patternFill>
    </fill>
    <fill>
      <patternFill patternType="solid">
        <fgColor theme="9" tint="0.79998168889431442"/>
        <bgColor rgb="FFF2F2F2"/>
      </patternFill>
    </fill>
    <fill>
      <patternFill patternType="solid">
        <fgColor theme="0" tint="-4.9989318521683403E-2"/>
        <bgColor rgb="FFC3D69B"/>
      </patternFill>
    </fill>
    <fill>
      <patternFill patternType="solid">
        <fgColor theme="0"/>
        <bgColor rgb="FFC3D69B"/>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2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auto="1"/>
      </left>
      <right/>
      <top style="hair">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top/>
      <bottom style="hair">
        <color auto="1"/>
      </bottom>
      <diagonal/>
    </border>
    <border>
      <left/>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hair">
        <color auto="1"/>
      </top>
      <bottom style="medium">
        <color auto="1"/>
      </bottom>
      <diagonal/>
    </border>
    <border>
      <left style="medium">
        <color auto="1"/>
      </left>
      <right style="medium">
        <color auto="1"/>
      </right>
      <top style="medium">
        <color auto="1"/>
      </top>
      <bottom style="medium">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thin">
        <color auto="1"/>
      </right>
      <top style="hair">
        <color auto="1"/>
      </top>
      <bottom style="thin">
        <color auto="1"/>
      </bottom>
      <diagonal/>
    </border>
    <border>
      <left style="hair">
        <color auto="1"/>
      </left>
      <right style="hair">
        <color auto="1"/>
      </right>
      <top/>
      <bottom/>
      <diagonal/>
    </border>
    <border>
      <left style="thin">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medium">
        <color auto="1"/>
      </bottom>
      <diagonal/>
    </border>
    <border>
      <left style="thin">
        <color auto="1"/>
      </left>
      <right style="hair">
        <color auto="1"/>
      </right>
      <top style="medium">
        <color auto="1"/>
      </top>
      <bottom style="medium">
        <color auto="1"/>
      </bottom>
      <diagonal/>
    </border>
    <border>
      <left style="thin">
        <color auto="1"/>
      </left>
      <right style="hair">
        <color auto="1"/>
      </right>
      <top style="medium">
        <color auto="1"/>
      </top>
      <bottom style="thin">
        <color auto="1"/>
      </bottom>
      <diagonal/>
    </border>
    <border>
      <left/>
      <right/>
      <top style="hair">
        <color auto="1"/>
      </top>
      <bottom style="hair">
        <color auto="1"/>
      </bottom>
      <diagonal/>
    </border>
    <border>
      <left/>
      <right/>
      <top style="medium">
        <color auto="1"/>
      </top>
      <bottom style="medium">
        <color auto="1"/>
      </bottom>
      <diagonal/>
    </border>
    <border>
      <left style="medium">
        <color auto="1"/>
      </left>
      <right/>
      <top/>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medium">
        <color auto="1"/>
      </top>
      <bottom style="medium">
        <color auto="1"/>
      </bottom>
      <diagonal/>
    </border>
    <border diagonalUp="1">
      <left style="thin">
        <color auto="1"/>
      </left>
      <right style="thin">
        <color auto="1"/>
      </right>
      <top style="hair">
        <color auto="1"/>
      </top>
      <bottom style="medium">
        <color auto="1"/>
      </bottom>
      <diagonal style="hair">
        <color auto="1"/>
      </diagonal>
    </border>
    <border>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medium">
        <color auto="1"/>
      </top>
      <bottom style="medium">
        <color auto="1"/>
      </bottom>
      <diagonal/>
    </border>
    <border>
      <left style="hair">
        <color auto="1"/>
      </left>
      <right style="thin">
        <color auto="1"/>
      </right>
      <top/>
      <bottom/>
      <diagonal/>
    </border>
    <border>
      <left style="thin">
        <color auto="1"/>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thin">
        <color auto="1"/>
      </bottom>
      <diagonal/>
    </border>
    <border>
      <left/>
      <right style="hair">
        <color auto="1"/>
      </right>
      <top style="hair">
        <color auto="1"/>
      </top>
      <bottom/>
      <diagonal/>
    </border>
    <border>
      <left/>
      <right style="hair">
        <color auto="1"/>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top style="thin">
        <color auto="1"/>
      </top>
      <bottom style="thin">
        <color auto="1"/>
      </bottom>
      <diagonal/>
    </border>
    <border>
      <left style="medium">
        <color auto="1"/>
      </left>
      <right style="thin">
        <color auto="1"/>
      </right>
      <top/>
      <bottom style="hair">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right/>
      <top style="hair">
        <color auto="1"/>
      </top>
      <bottom style="medium">
        <color auto="1"/>
      </bottom>
      <diagonal/>
    </border>
    <border>
      <left/>
      <right style="thin">
        <color auto="1"/>
      </right>
      <top style="medium">
        <color auto="1"/>
      </top>
      <bottom/>
      <diagonal/>
    </border>
    <border>
      <left/>
      <right style="thin">
        <color auto="1"/>
      </right>
      <top style="medium">
        <color auto="1"/>
      </top>
      <bottom style="hair">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diagonal/>
    </border>
    <border>
      <left/>
      <right/>
      <top style="thin">
        <color auto="1"/>
      </top>
      <bottom style="medium">
        <color auto="1"/>
      </bottom>
      <diagonal/>
    </border>
    <border>
      <left style="thin">
        <color auto="1"/>
      </left>
      <right/>
      <top style="medium">
        <color auto="1"/>
      </top>
      <bottom style="hair">
        <color auto="1"/>
      </bottom>
      <diagonal/>
    </border>
    <border diagonalUp="1">
      <left style="thin">
        <color auto="1"/>
      </left>
      <right style="medium">
        <color auto="1"/>
      </right>
      <top style="hair">
        <color auto="1"/>
      </top>
      <bottom/>
      <diagonal style="hair">
        <color auto="1"/>
      </diagonal>
    </border>
    <border diagonalUp="1">
      <left style="thin">
        <color auto="1"/>
      </left>
      <right style="medium">
        <color auto="1"/>
      </right>
      <top style="hair">
        <color auto="1"/>
      </top>
      <bottom style="medium">
        <color auto="1"/>
      </bottom>
      <diagonal style="hair">
        <color auto="1"/>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hair">
        <color auto="1"/>
      </bottom>
      <diagonal/>
    </border>
    <border diagonalUp="1">
      <left style="medium">
        <color auto="1"/>
      </left>
      <right style="medium">
        <color auto="1"/>
      </right>
      <top style="hair">
        <color auto="1"/>
      </top>
      <bottom style="medium">
        <color auto="1"/>
      </bottom>
      <diagonal style="hair">
        <color auto="1"/>
      </diagonal>
    </border>
    <border diagonalUp="1">
      <left/>
      <right style="thin">
        <color auto="1"/>
      </right>
      <top style="hair">
        <color auto="1"/>
      </top>
      <bottom style="medium">
        <color auto="1"/>
      </bottom>
      <diagonal style="hair">
        <color auto="1"/>
      </diagonal>
    </border>
    <border>
      <left style="thin">
        <color indexed="64"/>
      </left>
      <right/>
      <top/>
      <bottom/>
      <diagonal/>
    </border>
    <border diagonalUp="1">
      <left style="thin">
        <color auto="1"/>
      </left>
      <right style="thin">
        <color auto="1"/>
      </right>
      <top style="medium">
        <color auto="1"/>
      </top>
      <bottom/>
      <diagonal style="hair">
        <color auto="1"/>
      </diagonal>
    </border>
    <border diagonalUp="1">
      <left style="thin">
        <color auto="1"/>
      </left>
      <right style="thin">
        <color auto="1"/>
      </right>
      <top style="hair">
        <color auto="1"/>
      </top>
      <bottom/>
      <diagonal style="hair">
        <color auto="1"/>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style="medium">
        <color auto="1"/>
      </top>
      <bottom style="hair">
        <color auto="1"/>
      </bottom>
      <diagonal/>
    </border>
    <border>
      <left style="hair">
        <color auto="1"/>
      </left>
      <right/>
      <top style="medium">
        <color auto="1"/>
      </top>
      <bottom/>
      <diagonal/>
    </border>
    <border>
      <left style="hair">
        <color auto="1"/>
      </left>
      <right/>
      <top style="hair">
        <color auto="1"/>
      </top>
      <bottom style="medium">
        <color auto="1"/>
      </bottom>
      <diagonal/>
    </border>
    <border>
      <left style="hair">
        <color auto="1"/>
      </left>
      <right style="hair">
        <color auto="1"/>
      </right>
      <top style="hair">
        <color auto="1"/>
      </top>
      <bottom/>
      <diagonal/>
    </border>
    <border>
      <left style="hair">
        <color auto="1"/>
      </left>
      <right style="hair">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hair">
        <color auto="1"/>
      </left>
      <right style="hair">
        <color auto="1"/>
      </right>
      <top style="hair">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hair">
        <color auto="1"/>
      </right>
      <top/>
      <bottom/>
      <diagonal/>
    </border>
    <border diagonalUp="1">
      <left style="thin">
        <color auto="1"/>
      </left>
      <right/>
      <top style="thin">
        <color auto="1"/>
      </top>
      <bottom/>
      <diagonal style="hair">
        <color auto="1"/>
      </diagonal>
    </border>
    <border diagonalUp="1">
      <left style="thin">
        <color auto="1"/>
      </left>
      <right/>
      <top style="hair">
        <color auto="1"/>
      </top>
      <bottom/>
      <diagonal style="hair">
        <color auto="1"/>
      </diagonal>
    </border>
    <border diagonalUp="1">
      <left style="thin">
        <color auto="1"/>
      </left>
      <right/>
      <top style="hair">
        <color auto="1"/>
      </top>
      <bottom style="thin">
        <color auto="1"/>
      </bottom>
      <diagonal style="hair">
        <color auto="1"/>
      </diagonal>
    </border>
    <border diagonalUp="1">
      <left style="thin">
        <color auto="1"/>
      </left>
      <right/>
      <top style="thin">
        <color auto="1"/>
      </top>
      <bottom style="hair">
        <color auto="1"/>
      </bottom>
      <diagonal style="hair">
        <color auto="1"/>
      </diagonal>
    </border>
    <border diagonalUp="1">
      <left style="thin">
        <color auto="1"/>
      </left>
      <right/>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top style="medium">
        <color auto="1"/>
      </top>
      <bottom style="hair">
        <color auto="1"/>
      </bottom>
      <diagonal style="hair">
        <color auto="1"/>
      </diagonal>
    </border>
    <border>
      <left/>
      <right/>
      <top style="medium">
        <color auto="1"/>
      </top>
      <bottom/>
      <diagonal/>
    </border>
    <border diagonalUp="1">
      <left style="hair">
        <color auto="1"/>
      </left>
      <right style="thin">
        <color auto="1"/>
      </right>
      <top style="thin">
        <color auto="1"/>
      </top>
      <bottom/>
      <diagonal style="hair">
        <color auto="1"/>
      </diagonal>
    </border>
    <border diagonalUp="1">
      <left style="hair">
        <color auto="1"/>
      </left>
      <right style="thin">
        <color auto="1"/>
      </right>
      <top style="hair">
        <color auto="1"/>
      </top>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hair">
        <color auto="1"/>
      </left>
      <right style="thin">
        <color auto="1"/>
      </right>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left style="hair">
        <color auto="1"/>
      </left>
      <right style="thin">
        <color auto="1"/>
      </right>
      <top style="thin">
        <color auto="1"/>
      </top>
      <bottom style="medium">
        <color auto="1"/>
      </bottom>
      <diagonal/>
    </border>
    <border>
      <left style="hair">
        <color auto="1"/>
      </left>
      <right style="thin">
        <color auto="1"/>
      </right>
      <top style="medium">
        <color auto="1"/>
      </top>
      <bottom style="hair">
        <color auto="1"/>
      </bottom>
      <diagonal/>
    </border>
    <border>
      <left style="hair">
        <color auto="1"/>
      </left>
      <right style="thin">
        <color auto="1"/>
      </right>
      <top/>
      <bottom style="hair">
        <color auto="1"/>
      </bottom>
      <diagonal/>
    </border>
    <border diagonalUp="1">
      <left style="hair">
        <color auto="1"/>
      </left>
      <right style="thin">
        <color auto="1"/>
      </right>
      <top style="medium">
        <color auto="1"/>
      </top>
      <bottom style="hair">
        <color auto="1"/>
      </bottom>
      <diagonal style="hair">
        <color auto="1"/>
      </diagonal>
    </border>
    <border>
      <left style="hair">
        <color auto="1"/>
      </left>
      <right style="thin">
        <color auto="1"/>
      </right>
      <top style="medium">
        <color auto="1"/>
      </top>
      <bottom/>
      <diagonal/>
    </border>
    <border>
      <left style="hair">
        <color auto="1"/>
      </left>
      <right style="thin">
        <color auto="1"/>
      </right>
      <top style="hair">
        <color auto="1"/>
      </top>
      <bottom style="medium">
        <color auto="1"/>
      </bottom>
      <diagonal/>
    </border>
    <border>
      <left style="thin">
        <color auto="1"/>
      </left>
      <right style="medium">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diagonalUp="1">
      <left style="medium">
        <color auto="1"/>
      </left>
      <right style="medium">
        <color auto="1"/>
      </right>
      <top style="hair">
        <color auto="1"/>
      </top>
      <bottom style="hair">
        <color auto="1"/>
      </bottom>
      <diagonal style="hair">
        <color auto="1"/>
      </diagonal>
    </border>
    <border diagonalUp="1">
      <left/>
      <right style="thin">
        <color auto="1"/>
      </right>
      <top style="hair">
        <color auto="1"/>
      </top>
      <bottom style="hair">
        <color auto="1"/>
      </bottom>
      <diagonal style="hair">
        <color auto="1"/>
      </diagonal>
    </border>
    <border>
      <left style="thin">
        <color indexed="64"/>
      </left>
      <right/>
      <top style="hair">
        <color indexed="64"/>
      </top>
      <bottom style="medium">
        <color indexed="64"/>
      </bottom>
      <diagonal/>
    </border>
    <border>
      <left style="medium">
        <color auto="1"/>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diagonalUp="1">
      <left style="thin">
        <color auto="1"/>
      </left>
      <right style="medium">
        <color auto="1"/>
      </right>
      <top style="medium">
        <color auto="1"/>
      </top>
      <bottom style="hair">
        <color auto="1"/>
      </bottom>
      <diagonal style="hair">
        <color auto="1"/>
      </diagonal>
    </border>
    <border diagonalUp="1">
      <left/>
      <right style="medium">
        <color auto="1"/>
      </right>
      <top style="hair">
        <color auto="1"/>
      </top>
      <bottom/>
      <diagonal style="hair">
        <color auto="1"/>
      </diagonal>
    </border>
    <border diagonalUp="1">
      <left style="medium">
        <color auto="1"/>
      </left>
      <right style="medium">
        <color auto="1"/>
      </right>
      <top style="hair">
        <color auto="1"/>
      </top>
      <bottom/>
      <diagonal style="hair">
        <color auto="1"/>
      </diagonal>
    </border>
    <border diagonalUp="1">
      <left style="medium">
        <color auto="1"/>
      </left>
      <right style="thin">
        <color auto="1"/>
      </right>
      <top style="hair">
        <color auto="1"/>
      </top>
      <bottom style="hair">
        <color auto="1"/>
      </bottom>
      <diagonal style="hair">
        <color auto="1"/>
      </diagonal>
    </border>
    <border diagonalUp="1">
      <left style="medium">
        <color auto="1"/>
      </left>
      <right style="thin">
        <color auto="1"/>
      </right>
      <top style="hair">
        <color auto="1"/>
      </top>
      <bottom style="medium">
        <color auto="1"/>
      </bottom>
      <diagonal style="hair">
        <color auto="1"/>
      </diagonal>
    </border>
    <border>
      <left style="thin">
        <color auto="1"/>
      </left>
      <right style="thin">
        <color auto="1"/>
      </right>
      <top style="hair">
        <color auto="1"/>
      </top>
      <bottom style="medium">
        <color auto="1"/>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medium">
        <color auto="1"/>
      </top>
      <bottom style="thin">
        <color auto="1"/>
      </bottom>
      <diagonal/>
    </border>
    <border>
      <left/>
      <right style="hair">
        <color auto="1"/>
      </right>
      <top style="thin">
        <color auto="1"/>
      </top>
      <bottom/>
      <diagonal/>
    </border>
    <border>
      <left style="hair">
        <color auto="1"/>
      </left>
      <right style="medium">
        <color auto="1"/>
      </right>
      <top style="thin">
        <color auto="1"/>
      </top>
      <bottom/>
      <diagonal/>
    </border>
    <border>
      <left/>
      <right style="hair">
        <color auto="1"/>
      </right>
      <top/>
      <bottom style="thin">
        <color auto="1"/>
      </bottom>
      <diagonal/>
    </border>
    <border>
      <left style="hair">
        <color auto="1"/>
      </left>
      <right style="medium">
        <color auto="1"/>
      </right>
      <top/>
      <bottom style="thin">
        <color auto="1"/>
      </bottom>
      <diagonal/>
    </border>
    <border diagonalUp="1">
      <left style="hair">
        <color auto="1"/>
      </left>
      <right style="medium">
        <color auto="1"/>
      </right>
      <top style="thin">
        <color auto="1"/>
      </top>
      <bottom/>
      <diagonal style="hair">
        <color auto="1"/>
      </diagonal>
    </border>
    <border diagonalUp="1">
      <left style="hair">
        <color auto="1"/>
      </left>
      <right style="medium">
        <color auto="1"/>
      </right>
      <top style="hair">
        <color auto="1"/>
      </top>
      <bottom style="hair">
        <color auto="1"/>
      </bottom>
      <diagonal style="hair">
        <color auto="1"/>
      </diagonal>
    </border>
    <border diagonalUp="1">
      <left style="hair">
        <color auto="1"/>
      </left>
      <right style="medium">
        <color auto="1"/>
      </right>
      <top style="hair">
        <color auto="1"/>
      </top>
      <bottom/>
      <diagonal style="hair">
        <color auto="1"/>
      </diagonal>
    </border>
    <border diagonalUp="1">
      <left style="hair">
        <color auto="1"/>
      </left>
      <right style="medium">
        <color auto="1"/>
      </right>
      <top style="thin">
        <color auto="1"/>
      </top>
      <bottom style="thin">
        <color auto="1"/>
      </bottom>
      <diagonal style="hair">
        <color auto="1"/>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thin">
        <color auto="1"/>
      </top>
      <bottom style="thin">
        <color auto="1"/>
      </bottom>
      <diagonal/>
    </border>
    <border diagonalUp="1">
      <left style="hair">
        <color auto="1"/>
      </left>
      <right style="medium">
        <color auto="1"/>
      </right>
      <top style="thin">
        <color auto="1"/>
      </top>
      <bottom style="hair">
        <color auto="1"/>
      </bottom>
      <diagonal style="hair">
        <color auto="1"/>
      </diagonal>
    </border>
    <border diagonalUp="1">
      <left style="hair">
        <color auto="1"/>
      </left>
      <right style="medium">
        <color auto="1"/>
      </right>
      <top style="thin">
        <color auto="1"/>
      </top>
      <bottom style="medium">
        <color auto="1"/>
      </bottom>
      <diagonal style="hair">
        <color auto="1"/>
      </diagonal>
    </border>
    <border diagonalUp="1">
      <left style="hair">
        <color auto="1"/>
      </left>
      <right style="medium">
        <color indexed="64"/>
      </right>
      <top style="medium">
        <color indexed="64"/>
      </top>
      <bottom style="hair">
        <color auto="1"/>
      </bottom>
      <diagonal style="hair">
        <color auto="1"/>
      </diagonal>
    </border>
    <border diagonalUp="1">
      <left style="hair">
        <color auto="1"/>
      </left>
      <right style="medium">
        <color auto="1"/>
      </right>
      <top/>
      <bottom style="hair">
        <color auto="1"/>
      </bottom>
      <diagonal style="hair">
        <color auto="1"/>
      </diagonal>
    </border>
    <border>
      <left style="hair">
        <color auto="1"/>
      </left>
      <right style="medium">
        <color indexed="64"/>
      </right>
      <top style="thin">
        <color auto="1"/>
      </top>
      <bottom style="medium">
        <color indexed="64"/>
      </bottom>
      <diagonal/>
    </border>
    <border>
      <left style="hair">
        <color auto="1"/>
      </left>
      <right style="medium">
        <color indexed="64"/>
      </right>
      <top style="medium">
        <color indexed="64"/>
      </top>
      <bottom style="hair">
        <color auto="1"/>
      </bottom>
      <diagonal/>
    </border>
    <border>
      <left style="thin">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hair">
        <color auto="1"/>
      </right>
      <top style="medium">
        <color indexed="64"/>
      </top>
      <bottom style="hair">
        <color auto="1"/>
      </bottom>
      <diagonal/>
    </border>
    <border>
      <left/>
      <right style="hair">
        <color auto="1"/>
      </right>
      <top style="thin">
        <color auto="1"/>
      </top>
      <bottom style="thin">
        <color auto="1"/>
      </bottom>
      <diagonal/>
    </border>
  </borders>
  <cellStyleXfs count="4">
    <xf numFmtId="0" fontId="0" fillId="0" borderId="0">
      <alignment vertical="center"/>
    </xf>
    <xf numFmtId="38" fontId="1" fillId="0" borderId="0" applyBorder="0" applyProtection="0">
      <alignment vertical="center"/>
    </xf>
    <xf numFmtId="41" fontId="27" fillId="0" borderId="0" applyBorder="0" applyAlignment="0" applyProtection="0">
      <alignment vertical="center"/>
    </xf>
    <xf numFmtId="0" fontId="52" fillId="0" borderId="0">
      <alignment vertical="center"/>
    </xf>
  </cellStyleXfs>
  <cellXfs count="1057">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0" borderId="0" xfId="0" applyFont="1">
      <alignment vertical="center"/>
    </xf>
    <xf numFmtId="0" fontId="4" fillId="2" borderId="0" xfId="0" applyFont="1" applyFill="1" applyBorder="1" applyAlignment="1">
      <alignment vertical="center"/>
    </xf>
    <xf numFmtId="0" fontId="4" fillId="2" borderId="0" xfId="0" applyFont="1" applyFill="1" applyAlignment="1">
      <alignment horizontal="right" vertical="center"/>
    </xf>
    <xf numFmtId="177" fontId="4" fillId="3" borderId="0" xfId="0" applyNumberFormat="1" applyFont="1" applyFill="1">
      <alignment vertical="center"/>
    </xf>
    <xf numFmtId="0" fontId="6" fillId="2" borderId="0" xfId="0" applyFont="1" applyFill="1" applyAlignment="1">
      <alignment horizontal="center" vertical="center"/>
    </xf>
    <xf numFmtId="0" fontId="4" fillId="2" borderId="0" xfId="0" applyFont="1" applyFill="1" applyAlignment="1">
      <alignment horizontal="distributed" vertical="center" indent="7"/>
    </xf>
    <xf numFmtId="0" fontId="7" fillId="2" borderId="0" xfId="0" applyFont="1" applyFill="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center" vertical="center"/>
    </xf>
    <xf numFmtId="177" fontId="7" fillId="3" borderId="0" xfId="0" applyNumberFormat="1" applyFont="1" applyFill="1">
      <alignment vertical="center"/>
    </xf>
    <xf numFmtId="0" fontId="6" fillId="2" borderId="0" xfId="0" applyFont="1" applyFill="1">
      <alignment vertical="center"/>
    </xf>
    <xf numFmtId="178" fontId="4" fillId="0" borderId="0" xfId="0" applyNumberFormat="1" applyFont="1">
      <alignment vertical="center"/>
    </xf>
    <xf numFmtId="0" fontId="4" fillId="0" borderId="0" xfId="0" applyFont="1">
      <alignment vertical="center"/>
    </xf>
    <xf numFmtId="0" fontId="9" fillId="2" borderId="0" xfId="0" applyFont="1" applyFill="1" applyAlignment="1">
      <alignment horizontal="center" vertical="center"/>
    </xf>
    <xf numFmtId="0" fontId="10" fillId="2" borderId="0" xfId="0" applyFont="1" applyFill="1" applyAlignment="1">
      <alignment horizontal="left" vertical="center"/>
    </xf>
    <xf numFmtId="179" fontId="4" fillId="2" borderId="0" xfId="0" applyNumberFormat="1" applyFont="1" applyFill="1" applyAlignment="1">
      <alignment horizontal="center" vertical="center"/>
    </xf>
    <xf numFmtId="0" fontId="4" fillId="2" borderId="0" xfId="0" applyFont="1" applyFill="1" applyAlignment="1">
      <alignment horizontal="left" vertical="center"/>
    </xf>
    <xf numFmtId="0" fontId="7" fillId="2" borderId="0" xfId="0" applyFont="1" applyFill="1" applyBorder="1" applyAlignment="1">
      <alignment vertical="center"/>
    </xf>
    <xf numFmtId="0" fontId="12" fillId="2" borderId="0" xfId="0" applyFont="1" applyFill="1" applyAlignment="1">
      <alignment horizontal="center" vertical="center"/>
    </xf>
    <xf numFmtId="177" fontId="4" fillId="3" borderId="0" xfId="0" applyNumberFormat="1" applyFont="1" applyFill="1" applyAlignment="1">
      <alignment horizontal="center" vertical="center"/>
    </xf>
    <xf numFmtId="0" fontId="13" fillId="2" borderId="0" xfId="0" applyFont="1" applyFill="1" applyAlignment="1">
      <alignment horizontal="center" vertical="center"/>
    </xf>
    <xf numFmtId="0" fontId="0" fillId="0" borderId="0" xfId="0" applyAlignment="1">
      <alignment vertical="top"/>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horizontal="left" vertical="top"/>
    </xf>
    <xf numFmtId="0" fontId="13" fillId="2" borderId="4"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right" vertical="top" wrapText="1"/>
    </xf>
    <xf numFmtId="0" fontId="15" fillId="2" borderId="0" xfId="0" applyFont="1" applyFill="1" applyAlignment="1">
      <alignment horizontal="left" vertical="top" wrapText="1"/>
    </xf>
    <xf numFmtId="0" fontId="15" fillId="2" borderId="4" xfId="0" applyFont="1" applyFill="1" applyBorder="1">
      <alignment vertical="center"/>
    </xf>
    <xf numFmtId="0" fontId="15" fillId="2" borderId="0" xfId="0" applyFont="1" applyFill="1" applyBorder="1" applyAlignment="1">
      <alignment horizontal="center" vertical="center"/>
    </xf>
    <xf numFmtId="0" fontId="15" fillId="2" borderId="0" xfId="0" applyFont="1" applyFill="1" applyAlignment="1">
      <alignment horizontal="distributed" vertical="center" indent="7"/>
    </xf>
    <xf numFmtId="0" fontId="4" fillId="3" borderId="0" xfId="0" applyFont="1" applyFill="1" applyAlignment="1">
      <alignment horizontal="left" vertical="center" indent="12"/>
    </xf>
    <xf numFmtId="179" fontId="15" fillId="2" borderId="0" xfId="0" applyNumberFormat="1" applyFont="1" applyFill="1" applyAlignment="1">
      <alignment horizontal="center" vertical="center"/>
    </xf>
    <xf numFmtId="0" fontId="17" fillId="2" borderId="0" xfId="0" applyFont="1" applyFill="1" applyAlignment="1">
      <alignment horizontal="left" vertical="center"/>
    </xf>
    <xf numFmtId="0" fontId="0" fillId="2" borderId="0" xfId="0" applyFill="1" applyAlignment="1">
      <alignment vertical="top"/>
    </xf>
    <xf numFmtId="0" fontId="18" fillId="2" borderId="0" xfId="0" applyFont="1" applyFill="1" applyAlignment="1">
      <alignment horizontal="center" vertical="center"/>
    </xf>
    <xf numFmtId="180" fontId="15" fillId="2" borderId="0" xfId="0" applyNumberFormat="1" applyFont="1" applyFill="1" applyAlignment="1">
      <alignment horizontal="left" vertical="center" indent="12"/>
    </xf>
    <xf numFmtId="0" fontId="19" fillId="2" borderId="0" xfId="0" applyFont="1" applyFill="1">
      <alignment vertical="center"/>
    </xf>
    <xf numFmtId="0" fontId="20" fillId="2" borderId="0" xfId="0" applyFont="1" applyFill="1" applyAlignment="1">
      <alignment horizontal="distributed" vertical="center" indent="15"/>
    </xf>
    <xf numFmtId="49" fontId="15" fillId="2" borderId="5"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7" xfId="0" applyNumberFormat="1" applyFont="1" applyFill="1" applyBorder="1">
      <alignment vertical="center"/>
    </xf>
    <xf numFmtId="49" fontId="15" fillId="2" borderId="8" xfId="0" applyNumberFormat="1" applyFont="1" applyFill="1" applyBorder="1">
      <alignment vertical="center"/>
    </xf>
    <xf numFmtId="49" fontId="15" fillId="2" borderId="0" xfId="0" applyNumberFormat="1" applyFont="1" applyFill="1" applyAlignment="1">
      <alignment horizontal="center" vertical="center"/>
    </xf>
    <xf numFmtId="49" fontId="0" fillId="2" borderId="0" xfId="0" applyNumberFormat="1" applyFont="1" applyFill="1" applyAlignment="1">
      <alignment horizontal="center" vertical="center"/>
    </xf>
    <xf numFmtId="0" fontId="21" fillId="2" borderId="0" xfId="0" applyFont="1" applyFill="1">
      <alignment vertical="center"/>
    </xf>
    <xf numFmtId="0" fontId="0" fillId="5" borderId="0" xfId="0" applyFill="1">
      <alignment vertical="center"/>
    </xf>
    <xf numFmtId="0" fontId="0" fillId="2" borderId="4" xfId="0" applyFont="1" applyFill="1" applyBorder="1" applyAlignment="1">
      <alignment horizontal="center" vertical="center"/>
    </xf>
    <xf numFmtId="0" fontId="21" fillId="2" borderId="0" xfId="0" applyFont="1" applyFill="1" applyAlignment="1">
      <alignment horizontal="left" vertical="center"/>
    </xf>
    <xf numFmtId="0" fontId="13" fillId="2" borderId="0" xfId="0" applyFont="1" applyFill="1" applyAlignment="1">
      <alignment horizontal="left" vertical="center"/>
    </xf>
    <xf numFmtId="0" fontId="15" fillId="2" borderId="12" xfId="0" applyFont="1" applyFill="1" applyBorder="1" applyAlignment="1">
      <alignment horizontal="center" vertical="center"/>
    </xf>
    <xf numFmtId="0" fontId="22" fillId="2" borderId="0" xfId="0" applyFont="1" applyFill="1">
      <alignment vertical="center"/>
    </xf>
    <xf numFmtId="0" fontId="0" fillId="2" borderId="19" xfId="0" applyFill="1" applyBorder="1">
      <alignment vertical="center"/>
    </xf>
    <xf numFmtId="0" fontId="13" fillId="2" borderId="20" xfId="0" applyFont="1" applyFill="1" applyBorder="1">
      <alignment vertical="center"/>
    </xf>
    <xf numFmtId="0" fontId="13" fillId="2" borderId="21" xfId="0" applyFont="1" applyFill="1" applyBorder="1">
      <alignment vertical="center"/>
    </xf>
    <xf numFmtId="0" fontId="0" fillId="2" borderId="22" xfId="0" applyFill="1" applyBorder="1">
      <alignment vertical="center"/>
    </xf>
    <xf numFmtId="49" fontId="15" fillId="2" borderId="0" xfId="0" applyNumberFormat="1" applyFont="1" applyFill="1">
      <alignment vertical="center"/>
    </xf>
    <xf numFmtId="49" fontId="15" fillId="2" borderId="0" xfId="0" applyNumberFormat="1" applyFont="1" applyFill="1" applyAlignment="1">
      <alignment horizontal="left" vertical="center"/>
    </xf>
    <xf numFmtId="0" fontId="15" fillId="2" borderId="2" xfId="0" applyFont="1" applyFill="1" applyBorder="1" applyAlignment="1">
      <alignment horizontal="center" vertical="center"/>
    </xf>
    <xf numFmtId="0" fontId="15" fillId="2" borderId="6" xfId="0" applyFont="1" applyFill="1" applyBorder="1" applyAlignment="1">
      <alignment horizontal="center" vertical="center"/>
    </xf>
    <xf numFmtId="49" fontId="13" fillId="2" borderId="0" xfId="0" applyNumberFormat="1" applyFont="1" applyFill="1" applyAlignment="1">
      <alignment horizontal="center" vertical="center" wrapText="1"/>
    </xf>
    <xf numFmtId="49" fontId="13" fillId="2" borderId="24" xfId="0" applyNumberFormat="1" applyFont="1" applyFill="1" applyBorder="1" applyAlignment="1">
      <alignment horizontal="center" vertical="center" wrapText="1"/>
    </xf>
    <xf numFmtId="0" fontId="0" fillId="2" borderId="0" xfId="0" applyFont="1" applyFill="1" applyAlignment="1">
      <alignment horizontal="left" vertical="center"/>
    </xf>
    <xf numFmtId="0" fontId="13" fillId="2" borderId="0" xfId="0" applyFont="1" applyFill="1">
      <alignment vertical="center"/>
    </xf>
    <xf numFmtId="0" fontId="15" fillId="2" borderId="0" xfId="0" applyFont="1" applyFill="1" applyAlignment="1">
      <alignment horizontal="center" vertical="center"/>
    </xf>
    <xf numFmtId="0" fontId="15" fillId="2" borderId="7" xfId="0" applyFont="1" applyFill="1" applyBorder="1" applyAlignment="1">
      <alignment vertical="center"/>
    </xf>
    <xf numFmtId="0" fontId="15" fillId="2" borderId="7" xfId="0" applyFont="1" applyFill="1" applyBorder="1" applyAlignment="1">
      <alignment vertical="center" shrinkToFit="1"/>
    </xf>
    <xf numFmtId="0" fontId="15" fillId="2" borderId="29" xfId="0" applyFont="1" applyFill="1" applyBorder="1" applyAlignment="1">
      <alignment vertical="center" shrinkToFit="1"/>
    </xf>
    <xf numFmtId="0" fontId="23" fillId="2" borderId="7" xfId="0" applyFont="1" applyFill="1" applyBorder="1" applyAlignment="1">
      <alignment vertical="center" wrapText="1"/>
    </xf>
    <xf numFmtId="0" fontId="23" fillId="2" borderId="31" xfId="0" applyFont="1" applyFill="1" applyBorder="1" applyAlignment="1">
      <alignment vertical="center" wrapText="1"/>
    </xf>
    <xf numFmtId="0" fontId="15" fillId="2" borderId="13" xfId="0" applyFont="1" applyFill="1" applyBorder="1" applyAlignment="1">
      <alignment horizontal="center" vertical="center"/>
    </xf>
    <xf numFmtId="0" fontId="15" fillId="2" borderId="12" xfId="0" applyFont="1" applyFill="1" applyBorder="1">
      <alignment vertical="center"/>
    </xf>
    <xf numFmtId="185" fontId="15" fillId="2" borderId="0" xfId="1" applyNumberFormat="1" applyFont="1" applyFill="1" applyBorder="1" applyAlignment="1" applyProtection="1">
      <alignment horizontal="center" vertical="center"/>
    </xf>
    <xf numFmtId="0" fontId="0" fillId="2" borderId="38" xfId="0" applyFill="1" applyBorder="1">
      <alignment vertical="center"/>
    </xf>
    <xf numFmtId="0" fontId="0" fillId="2" borderId="39" xfId="0" applyFill="1" applyBorder="1">
      <alignment vertical="center"/>
    </xf>
    <xf numFmtId="49" fontId="15" fillId="2" borderId="0" xfId="0" applyNumberFormat="1" applyFont="1" applyFill="1" applyAlignment="1">
      <alignment horizontal="center" vertical="center" wrapText="1"/>
    </xf>
    <xf numFmtId="0" fontId="15" fillId="2" borderId="3" xfId="0" applyFont="1" applyFill="1" applyBorder="1" applyAlignment="1">
      <alignment horizontal="center" vertical="center"/>
    </xf>
    <xf numFmtId="0" fontId="15" fillId="2" borderId="41" xfId="0" applyFont="1" applyFill="1" applyBorder="1" applyAlignment="1">
      <alignment horizontal="center" vertical="center"/>
    </xf>
    <xf numFmtId="49" fontId="23" fillId="2" borderId="41" xfId="0" applyNumberFormat="1" applyFont="1" applyFill="1" applyBorder="1" applyAlignment="1">
      <alignment horizontal="center" vertical="center" wrapText="1"/>
    </xf>
    <xf numFmtId="49" fontId="23" fillId="2" borderId="42"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xf>
    <xf numFmtId="0" fontId="3" fillId="2" borderId="0" xfId="0" applyFont="1" applyFill="1" applyAlignment="1">
      <alignment horizontal="left" vertical="center"/>
    </xf>
    <xf numFmtId="186" fontId="15" fillId="2" borderId="43" xfId="0" applyNumberFormat="1" applyFont="1" applyFill="1" applyBorder="1" applyAlignment="1">
      <alignment horizontal="center" vertical="center"/>
    </xf>
    <xf numFmtId="187" fontId="15" fillId="2" borderId="0" xfId="0" applyNumberFormat="1" applyFont="1" applyFill="1" applyAlignment="1">
      <alignment horizontal="center" vertical="center"/>
    </xf>
    <xf numFmtId="0" fontId="24" fillId="2" borderId="34"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23" fillId="2" borderId="4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1" fillId="2" borderId="2" xfId="0" applyFont="1" applyFill="1" applyBorder="1" applyAlignment="1">
      <alignment horizontal="center" vertical="center"/>
    </xf>
    <xf numFmtId="0" fontId="3" fillId="2" borderId="3" xfId="0" applyFont="1" applyFill="1" applyBorder="1" applyAlignment="1">
      <alignment horizontal="center" vertical="center"/>
    </xf>
    <xf numFmtId="14" fontId="15" fillId="2" borderId="0" xfId="0" applyNumberFormat="1" applyFont="1" applyFill="1">
      <alignment vertical="center"/>
    </xf>
    <xf numFmtId="0" fontId="15" fillId="2" borderId="5" xfId="0" applyFont="1" applyFill="1" applyBorder="1">
      <alignment vertical="center"/>
    </xf>
    <xf numFmtId="0" fontId="13" fillId="2" borderId="6" xfId="0" applyFont="1" applyFill="1" applyBorder="1" applyAlignment="1">
      <alignment horizontal="center" vertical="center"/>
    </xf>
    <xf numFmtId="0" fontId="15" fillId="2" borderId="16" xfId="0" applyFont="1" applyFill="1" applyBorder="1" applyAlignment="1">
      <alignment horizontal="left" vertical="center"/>
    </xf>
    <xf numFmtId="182" fontId="23" fillId="2" borderId="0" xfId="0" applyNumberFormat="1" applyFont="1" applyFill="1" applyAlignment="1">
      <alignment horizontal="right" vertical="center"/>
    </xf>
    <xf numFmtId="0" fontId="15" fillId="2" borderId="0" xfId="0" applyFont="1" applyFill="1" applyAlignment="1">
      <alignment horizontal="left" vertical="center" indent="7"/>
    </xf>
    <xf numFmtId="0" fontId="4" fillId="2" borderId="43" xfId="0" applyFont="1" applyFill="1" applyBorder="1" applyAlignment="1">
      <alignment horizontal="center" vertical="center"/>
    </xf>
    <xf numFmtId="0" fontId="15" fillId="2" borderId="0" xfId="0" applyFont="1" applyFill="1" applyAlignment="1">
      <alignment horizontal="right" vertical="center"/>
    </xf>
    <xf numFmtId="0" fontId="15" fillId="2" borderId="51" xfId="0" applyFont="1" applyFill="1" applyBorder="1" applyAlignment="1">
      <alignment horizontal="right" vertical="center"/>
    </xf>
    <xf numFmtId="0" fontId="15" fillId="2" borderId="2" xfId="0" applyFont="1" applyFill="1" applyBorder="1">
      <alignment vertical="center"/>
    </xf>
    <xf numFmtId="0" fontId="15" fillId="2" borderId="53"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9" xfId="0" applyFont="1" applyFill="1" applyBorder="1">
      <alignment vertical="center"/>
    </xf>
    <xf numFmtId="0" fontId="15" fillId="2" borderId="58" xfId="0" applyFont="1" applyFill="1" applyBorder="1">
      <alignment vertical="center"/>
    </xf>
    <xf numFmtId="0" fontId="15" fillId="2" borderId="38" xfId="0" applyFont="1" applyFill="1" applyBorder="1">
      <alignment vertical="center"/>
    </xf>
    <xf numFmtId="0" fontId="15" fillId="2" borderId="59" xfId="0" applyFont="1" applyFill="1" applyBorder="1">
      <alignment vertical="center"/>
    </xf>
    <xf numFmtId="189" fontId="15" fillId="2" borderId="4" xfId="0" applyNumberFormat="1" applyFont="1" applyFill="1" applyBorder="1" applyAlignment="1">
      <alignment horizontal="center" vertical="center"/>
    </xf>
    <xf numFmtId="0" fontId="15" fillId="2" borderId="13" xfId="0" applyFont="1" applyFill="1" applyBorder="1">
      <alignment vertical="center"/>
    </xf>
    <xf numFmtId="0" fontId="15" fillId="2" borderId="14" xfId="0" applyFont="1" applyFill="1" applyBorder="1">
      <alignment vertical="center"/>
    </xf>
    <xf numFmtId="0" fontId="15" fillId="2" borderId="8" xfId="0" applyFont="1" applyFill="1" applyBorder="1">
      <alignment vertical="center"/>
    </xf>
    <xf numFmtId="0" fontId="3" fillId="2" borderId="1" xfId="0" applyFont="1" applyFill="1" applyBorder="1" applyAlignment="1">
      <alignment horizontal="center" vertical="center"/>
    </xf>
    <xf numFmtId="0" fontId="26" fillId="2" borderId="60" xfId="0" applyFont="1" applyFill="1" applyBorder="1">
      <alignment vertical="center"/>
    </xf>
    <xf numFmtId="0" fontId="15" fillId="2" borderId="38" xfId="0" applyFont="1" applyFill="1" applyBorder="1" applyAlignment="1">
      <alignment horizontal="left" vertical="center"/>
    </xf>
    <xf numFmtId="0" fontId="11" fillId="8" borderId="24" xfId="0" applyNumberFormat="1" applyFont="1" applyFill="1" applyBorder="1" applyAlignment="1">
      <alignment horizontal="center" vertical="center"/>
    </xf>
    <xf numFmtId="0" fontId="15" fillId="2" borderId="24" xfId="0" applyFont="1" applyFill="1" applyBorder="1" applyAlignment="1">
      <alignment horizontal="center" vertical="center"/>
    </xf>
    <xf numFmtId="189" fontId="15" fillId="6" borderId="4" xfId="0" applyNumberFormat="1" applyFont="1" applyFill="1" applyBorder="1" applyAlignment="1">
      <alignment horizontal="center" vertical="center"/>
    </xf>
    <xf numFmtId="0" fontId="3" fillId="2" borderId="2" xfId="0" applyFont="1" applyFill="1" applyBorder="1" applyAlignment="1">
      <alignment horizontal="center" vertical="center"/>
    </xf>
    <xf numFmtId="20" fontId="15" fillId="2" borderId="0" xfId="0" applyNumberFormat="1" applyFont="1" applyFill="1">
      <alignment vertical="center"/>
    </xf>
    <xf numFmtId="0" fontId="15" fillId="2" borderId="24" xfId="0" applyFont="1" applyFill="1" applyBorder="1">
      <alignment vertical="center"/>
    </xf>
    <xf numFmtId="0" fontId="15" fillId="2" borderId="25" xfId="0" applyFont="1" applyFill="1" applyBorder="1">
      <alignment vertical="center"/>
    </xf>
    <xf numFmtId="0" fontId="0" fillId="2" borderId="0" xfId="0" applyFill="1" applyAlignment="1">
      <alignment horizontal="center" vertical="center"/>
    </xf>
    <xf numFmtId="49" fontId="16" fillId="2" borderId="0" xfId="0" applyNumberFormat="1" applyFont="1" applyFill="1" applyAlignment="1">
      <alignment horizontal="center" vertical="center"/>
    </xf>
    <xf numFmtId="0" fontId="15" fillId="2" borderId="66" xfId="0" applyFont="1" applyFill="1" applyBorder="1" applyAlignment="1">
      <alignment horizontal="center" vertical="center"/>
    </xf>
    <xf numFmtId="188" fontId="15" fillId="6" borderId="67" xfId="0" applyNumberFormat="1" applyFont="1" applyFill="1" applyBorder="1" applyAlignment="1">
      <alignment horizontal="center" vertical="center"/>
    </xf>
    <xf numFmtId="188" fontId="15" fillId="6" borderId="66" xfId="0" applyNumberFormat="1" applyFont="1" applyFill="1" applyBorder="1" applyAlignment="1">
      <alignment horizontal="center" vertical="center"/>
    </xf>
    <xf numFmtId="188" fontId="15" fillId="6" borderId="68" xfId="0" applyNumberFormat="1" applyFont="1" applyFill="1" applyBorder="1" applyAlignment="1">
      <alignment horizontal="center" vertical="center"/>
    </xf>
    <xf numFmtId="188" fontId="4" fillId="7" borderId="68" xfId="0" applyNumberFormat="1" applyFont="1" applyFill="1" applyBorder="1" applyAlignment="1">
      <alignment horizontal="center" vertical="center"/>
    </xf>
    <xf numFmtId="0" fontId="15" fillId="2" borderId="69" xfId="0" applyFont="1" applyFill="1" applyBorder="1" applyAlignment="1">
      <alignment horizontal="center" vertical="center"/>
    </xf>
    <xf numFmtId="0" fontId="15" fillId="2" borderId="68" xfId="0" applyFont="1" applyFill="1" applyBorder="1" applyAlignment="1">
      <alignment horizontal="center" vertical="center"/>
    </xf>
    <xf numFmtId="192" fontId="15" fillId="2" borderId="70" xfId="1" applyNumberFormat="1" applyFont="1" applyFill="1" applyBorder="1" applyAlignment="1" applyProtection="1">
      <alignment horizontal="center" vertical="center" shrinkToFit="1"/>
    </xf>
    <xf numFmtId="192" fontId="15" fillId="2" borderId="69" xfId="1" applyNumberFormat="1" applyFont="1" applyFill="1" applyBorder="1" applyAlignment="1" applyProtection="1">
      <alignment horizontal="center" vertical="center" shrinkToFit="1"/>
    </xf>
    <xf numFmtId="192" fontId="4" fillId="2" borderId="71" xfId="1" applyNumberFormat="1" applyFont="1" applyFill="1" applyBorder="1" applyAlignment="1" applyProtection="1">
      <alignment horizontal="center" vertical="center"/>
    </xf>
    <xf numFmtId="0" fontId="15" fillId="2" borderId="72" xfId="0" applyFont="1" applyFill="1" applyBorder="1" applyAlignment="1">
      <alignment horizontal="center" vertical="center"/>
    </xf>
    <xf numFmtId="192" fontId="15" fillId="2" borderId="70" xfId="1" applyNumberFormat="1" applyFont="1" applyFill="1" applyBorder="1" applyAlignment="1" applyProtection="1">
      <alignment horizontal="center" vertical="center"/>
    </xf>
    <xf numFmtId="192" fontId="15" fillId="2" borderId="69" xfId="1" applyNumberFormat="1" applyFont="1" applyFill="1" applyBorder="1" applyAlignment="1" applyProtection="1">
      <alignment horizontal="center" vertical="center"/>
    </xf>
    <xf numFmtId="192" fontId="15" fillId="2" borderId="71" xfId="1" applyNumberFormat="1" applyFont="1" applyFill="1" applyBorder="1" applyAlignment="1" applyProtection="1">
      <alignment horizontal="center" vertical="center"/>
    </xf>
    <xf numFmtId="0" fontId="15" fillId="2" borderId="67" xfId="0" applyFont="1" applyFill="1" applyBorder="1" applyAlignment="1">
      <alignment horizontal="center" vertical="center"/>
    </xf>
    <xf numFmtId="0" fontId="15" fillId="2" borderId="61" xfId="0" applyFont="1" applyFill="1" applyBorder="1">
      <alignment vertical="center"/>
    </xf>
    <xf numFmtId="0" fontId="15" fillId="2" borderId="71" xfId="0" applyFont="1" applyFill="1" applyBorder="1" applyAlignment="1">
      <alignment horizontal="center" vertical="center"/>
    </xf>
    <xf numFmtId="0" fontId="15" fillId="6" borderId="5" xfId="0" applyFont="1" applyFill="1" applyBorder="1">
      <alignment vertical="center"/>
    </xf>
    <xf numFmtId="0" fontId="15" fillId="6" borderId="6" xfId="0" applyFont="1" applyFill="1" applyBorder="1" applyAlignment="1">
      <alignment horizontal="center" vertical="center"/>
    </xf>
    <xf numFmtId="0" fontId="15" fillId="6" borderId="51" xfId="0" applyFont="1" applyFill="1" applyBorder="1" applyAlignment="1">
      <alignment horizontal="center" vertical="center"/>
    </xf>
    <xf numFmtId="0" fontId="15" fillId="3" borderId="5" xfId="0" applyFont="1" applyFill="1" applyBorder="1">
      <alignment vertical="center"/>
    </xf>
    <xf numFmtId="0" fontId="15" fillId="3" borderId="51" xfId="0" applyFont="1" applyFill="1" applyBorder="1" applyAlignment="1">
      <alignment horizontal="center" vertical="center"/>
    </xf>
    <xf numFmtId="0" fontId="15" fillId="2" borderId="10" xfId="0" applyFont="1" applyFill="1" applyBorder="1">
      <alignment vertical="center"/>
    </xf>
    <xf numFmtId="0" fontId="15" fillId="2" borderId="16" xfId="0" applyFont="1" applyFill="1" applyBorder="1">
      <alignment vertical="center"/>
    </xf>
    <xf numFmtId="0" fontId="15" fillId="2" borderId="73" xfId="0" applyFont="1" applyFill="1" applyBorder="1">
      <alignment vertical="center"/>
    </xf>
    <xf numFmtId="0" fontId="29" fillId="6" borderId="0" xfId="0" applyFont="1" applyFill="1">
      <alignment vertical="center"/>
    </xf>
    <xf numFmtId="188" fontId="6" fillId="6" borderId="6" xfId="0" applyNumberFormat="1" applyFont="1" applyFill="1" applyBorder="1">
      <alignment vertical="center"/>
    </xf>
    <xf numFmtId="188" fontId="6" fillId="6" borderId="23" xfId="0" applyNumberFormat="1" applyFont="1" applyFill="1" applyBorder="1">
      <alignment vertical="center"/>
    </xf>
    <xf numFmtId="0" fontId="26" fillId="2" borderId="0" xfId="0" applyFont="1" applyFill="1">
      <alignment vertical="center"/>
    </xf>
    <xf numFmtId="0" fontId="15" fillId="6" borderId="24" xfId="0" applyFont="1" applyFill="1" applyBorder="1" applyAlignment="1">
      <alignment horizontal="center" vertical="center"/>
    </xf>
    <xf numFmtId="0" fontId="15" fillId="6" borderId="0" xfId="0" applyFont="1" applyFill="1" applyBorder="1" applyAlignment="1">
      <alignment horizontal="center" vertical="center"/>
    </xf>
    <xf numFmtId="0" fontId="15" fillId="3" borderId="24" xfId="0" applyFont="1" applyFill="1" applyBorder="1" applyAlignment="1">
      <alignment horizontal="center" vertical="center"/>
    </xf>
    <xf numFmtId="188" fontId="6" fillId="6" borderId="25" xfId="0" applyNumberFormat="1" applyFont="1" applyFill="1" applyBorder="1">
      <alignment vertical="center"/>
    </xf>
    <xf numFmtId="188" fontId="6" fillId="6" borderId="41" xfId="0" applyNumberFormat="1" applyFont="1" applyFill="1" applyBorder="1">
      <alignment vertical="center"/>
    </xf>
    <xf numFmtId="188" fontId="6" fillId="6" borderId="40" xfId="0" applyNumberFormat="1" applyFont="1" applyFill="1" applyBorder="1">
      <alignment vertical="center"/>
    </xf>
    <xf numFmtId="49" fontId="13" fillId="2" borderId="0" xfId="0" applyNumberFormat="1" applyFont="1" applyFill="1" applyAlignment="1">
      <alignment horizontal="left" vertical="center"/>
    </xf>
    <xf numFmtId="178" fontId="30" fillId="2" borderId="0" xfId="0" applyNumberFormat="1" applyFont="1" applyFill="1">
      <alignment vertical="center"/>
    </xf>
    <xf numFmtId="178" fontId="21" fillId="2" borderId="0" xfId="0" applyNumberFormat="1" applyFont="1" applyFill="1">
      <alignment vertical="center"/>
    </xf>
    <xf numFmtId="180" fontId="6" fillId="6" borderId="9" xfId="0" applyNumberFormat="1" applyFont="1" applyFill="1" applyBorder="1">
      <alignment vertical="center"/>
    </xf>
    <xf numFmtId="180" fontId="6" fillId="6" borderId="6" xfId="0" applyNumberFormat="1" applyFont="1" applyFill="1" applyBorder="1">
      <alignment vertical="center"/>
    </xf>
    <xf numFmtId="180" fontId="6" fillId="6" borderId="74" xfId="0" applyNumberFormat="1" applyFont="1" applyFill="1" applyBorder="1">
      <alignment vertical="center"/>
    </xf>
    <xf numFmtId="180" fontId="6" fillId="6" borderId="5" xfId="0" applyNumberFormat="1" applyFont="1" applyFill="1" applyBorder="1">
      <alignment vertical="center"/>
    </xf>
    <xf numFmtId="0" fontId="31" fillId="3" borderId="25" xfId="0" applyFont="1" applyFill="1" applyBorder="1">
      <alignment vertical="center"/>
    </xf>
    <xf numFmtId="182" fontId="15" fillId="7" borderId="70" xfId="1" applyNumberFormat="1" applyFont="1" applyFill="1" applyBorder="1" applyAlignment="1" applyProtection="1">
      <alignment horizontal="center" vertical="center" shrinkToFit="1"/>
    </xf>
    <xf numFmtId="182" fontId="15" fillId="7" borderId="69" xfId="1" applyNumberFormat="1" applyFont="1" applyFill="1" applyBorder="1" applyAlignment="1" applyProtection="1">
      <alignment horizontal="center" vertical="center" shrinkToFit="1"/>
    </xf>
    <xf numFmtId="182" fontId="4" fillId="7" borderId="71" xfId="1" applyNumberFormat="1" applyFont="1" applyFill="1" applyBorder="1" applyAlignment="1" applyProtection="1">
      <alignment horizontal="center" vertical="center"/>
    </xf>
    <xf numFmtId="192" fontId="4" fillId="7" borderId="71" xfId="1" applyNumberFormat="1" applyFont="1" applyFill="1" applyBorder="1" applyAlignment="1" applyProtection="1">
      <alignment horizontal="center" vertical="center"/>
    </xf>
    <xf numFmtId="0" fontId="15" fillId="6" borderId="25" xfId="0" applyFont="1" applyFill="1" applyBorder="1">
      <alignment vertical="center"/>
    </xf>
    <xf numFmtId="182" fontId="15" fillId="2" borderId="70" xfId="1" applyNumberFormat="1" applyFont="1" applyFill="1" applyBorder="1" applyAlignment="1" applyProtection="1">
      <alignment horizontal="center" vertical="center"/>
    </xf>
    <xf numFmtId="182" fontId="15" fillId="2" borderId="69" xfId="1" applyNumberFormat="1" applyFont="1" applyFill="1" applyBorder="1" applyAlignment="1" applyProtection="1">
      <alignment horizontal="center" vertical="center"/>
    </xf>
    <xf numFmtId="182" fontId="15" fillId="2" borderId="71" xfId="1" applyNumberFormat="1" applyFont="1" applyFill="1" applyBorder="1" applyAlignment="1" applyProtection="1">
      <alignment horizontal="center" vertical="center"/>
    </xf>
    <xf numFmtId="0" fontId="15" fillId="3" borderId="25" xfId="0" applyFont="1" applyFill="1" applyBorder="1">
      <alignment vertical="center"/>
    </xf>
    <xf numFmtId="180" fontId="6" fillId="6" borderId="25" xfId="0" applyNumberFormat="1" applyFont="1" applyFill="1" applyBorder="1">
      <alignment vertical="center"/>
    </xf>
    <xf numFmtId="180" fontId="6" fillId="6" borderId="41" xfId="0" applyNumberFormat="1" applyFont="1" applyFill="1" applyBorder="1">
      <alignment vertical="center"/>
    </xf>
    <xf numFmtId="180" fontId="6" fillId="6" borderId="75" xfId="0" applyNumberFormat="1" applyFont="1" applyFill="1" applyBorder="1">
      <alignment vertical="center"/>
    </xf>
    <xf numFmtId="49" fontId="13" fillId="2" borderId="0" xfId="0" applyNumberFormat="1" applyFont="1" applyFill="1">
      <alignment vertical="center"/>
    </xf>
    <xf numFmtId="0" fontId="31" fillId="6" borderId="5" xfId="0" applyFont="1" applyFill="1" applyBorder="1">
      <alignment vertical="center"/>
    </xf>
    <xf numFmtId="0" fontId="29" fillId="7" borderId="0" xfId="0" applyFont="1" applyFill="1">
      <alignment vertical="center"/>
    </xf>
    <xf numFmtId="180" fontId="6" fillId="7" borderId="6" xfId="0" applyNumberFormat="1" applyFont="1" applyFill="1" applyBorder="1">
      <alignment vertical="center"/>
    </xf>
    <xf numFmtId="180" fontId="6" fillId="7" borderId="74" xfId="0" applyNumberFormat="1" applyFont="1" applyFill="1" applyBorder="1">
      <alignment vertical="center"/>
    </xf>
    <xf numFmtId="180" fontId="6" fillId="7" borderId="25" xfId="0" applyNumberFormat="1" applyFont="1" applyFill="1" applyBorder="1">
      <alignment vertical="center"/>
    </xf>
    <xf numFmtId="180" fontId="6" fillId="7" borderId="41" xfId="0" applyNumberFormat="1" applyFont="1" applyFill="1" applyBorder="1">
      <alignment vertical="center"/>
    </xf>
    <xf numFmtId="180" fontId="6" fillId="7" borderId="75" xfId="0" applyNumberFormat="1" applyFont="1" applyFill="1" applyBorder="1">
      <alignment vertical="center"/>
    </xf>
    <xf numFmtId="0" fontId="0" fillId="2" borderId="58" xfId="0" applyFill="1" applyBorder="1">
      <alignment vertical="center"/>
    </xf>
    <xf numFmtId="0" fontId="15" fillId="2" borderId="21" xfId="0" applyFont="1" applyFill="1" applyBorder="1" applyAlignment="1">
      <alignment vertical="center" wrapText="1"/>
    </xf>
    <xf numFmtId="0" fontId="15" fillId="2" borderId="22" xfId="0" applyFont="1" applyFill="1" applyBorder="1" applyAlignment="1">
      <alignment vertical="center" wrapText="1"/>
    </xf>
    <xf numFmtId="0" fontId="15" fillId="2" borderId="8" xfId="0" applyFont="1" applyFill="1" applyBorder="1" applyAlignment="1">
      <alignment horizontal="center" vertical="center"/>
    </xf>
    <xf numFmtId="0" fontId="15" fillId="2" borderId="41" xfId="0" applyFont="1" applyFill="1" applyBorder="1">
      <alignment vertical="center"/>
    </xf>
    <xf numFmtId="0" fontId="15" fillId="2" borderId="26" xfId="0" applyFont="1" applyFill="1" applyBorder="1">
      <alignment vertical="center"/>
    </xf>
    <xf numFmtId="0" fontId="15" fillId="2" borderId="35" xfId="0" applyFont="1" applyFill="1" applyBorder="1">
      <alignment vertical="center"/>
    </xf>
    <xf numFmtId="0" fontId="15" fillId="2" borderId="35" xfId="0" applyFont="1" applyFill="1" applyBorder="1" applyAlignment="1">
      <alignment horizontal="left" vertical="center"/>
    </xf>
    <xf numFmtId="0" fontId="15" fillId="2" borderId="41" xfId="0" applyFont="1" applyFill="1" applyBorder="1" applyAlignment="1">
      <alignment vertical="center" wrapText="1"/>
    </xf>
    <xf numFmtId="0" fontId="15" fillId="2" borderId="40" xfId="0" applyFont="1" applyFill="1" applyBorder="1" applyAlignment="1">
      <alignment vertical="center" wrapText="1"/>
    </xf>
    <xf numFmtId="188" fontId="4" fillId="7" borderId="68" xfId="0" applyNumberFormat="1" applyFont="1" applyFill="1" applyBorder="1">
      <alignment vertical="center"/>
    </xf>
    <xf numFmtId="0" fontId="31" fillId="6" borderId="25" xfId="0" applyFont="1" applyFill="1" applyBorder="1">
      <alignment vertical="center"/>
    </xf>
    <xf numFmtId="182" fontId="15" fillId="7" borderId="79" xfId="1" applyNumberFormat="1" applyFont="1" applyFill="1" applyBorder="1" applyAlignment="1" applyProtection="1">
      <alignment horizontal="center" vertical="center"/>
    </xf>
    <xf numFmtId="182" fontId="15" fillId="2" borderId="80" xfId="1" applyNumberFormat="1" applyFont="1" applyFill="1" applyBorder="1" applyAlignment="1" applyProtection="1">
      <alignment horizontal="center" vertical="center"/>
    </xf>
    <xf numFmtId="182" fontId="15" fillId="2" borderId="79" xfId="1" applyNumberFormat="1" applyFont="1" applyFill="1" applyBorder="1" applyAlignment="1" applyProtection="1">
      <alignment horizontal="center" vertical="center"/>
    </xf>
    <xf numFmtId="0" fontId="15" fillId="2" borderId="79" xfId="0" applyFont="1" applyFill="1" applyBorder="1" applyAlignment="1">
      <alignment horizontal="center" vertical="center"/>
    </xf>
    <xf numFmtId="0" fontId="0" fillId="2" borderId="81" xfId="0" applyFill="1" applyBorder="1">
      <alignment vertical="center"/>
    </xf>
    <xf numFmtId="0" fontId="0" fillId="2" borderId="28" xfId="0" applyFill="1" applyBorder="1">
      <alignment vertical="center"/>
    </xf>
    <xf numFmtId="0" fontId="0" fillId="2" borderId="82" xfId="0" applyFill="1" applyBorder="1">
      <alignment vertical="center"/>
    </xf>
    <xf numFmtId="0" fontId="15" fillId="2" borderId="0" xfId="0" applyFont="1" applyFill="1" applyAlignment="1">
      <alignment vertical="center" wrapText="1"/>
    </xf>
    <xf numFmtId="0" fontId="32" fillId="5" borderId="0" xfId="0" applyFont="1" applyFill="1">
      <alignment vertical="center"/>
    </xf>
    <xf numFmtId="0" fontId="4" fillId="5" borderId="0" xfId="0" applyFont="1" applyFill="1">
      <alignment vertical="center"/>
    </xf>
    <xf numFmtId="0" fontId="33" fillId="5" borderId="0" xfId="0" applyFont="1" applyFill="1">
      <alignment vertical="center"/>
    </xf>
    <xf numFmtId="0" fontId="34" fillId="2" borderId="0" xfId="0" applyFont="1" applyFill="1" applyAlignment="1">
      <alignment horizontal="justify" vertical="center"/>
    </xf>
    <xf numFmtId="0" fontId="35" fillId="5" borderId="0" xfId="0" applyFont="1" applyFill="1" applyAlignment="1">
      <alignment horizontal="left" vertical="center"/>
    </xf>
    <xf numFmtId="0" fontId="0" fillId="0" borderId="0" xfId="0" applyAlignment="1">
      <alignment horizontal="center" vertical="center"/>
    </xf>
    <xf numFmtId="0" fontId="36" fillId="2" borderId="0" xfId="0" applyFont="1" applyFill="1" applyAlignment="1">
      <alignment horizontal="left" vertical="center"/>
    </xf>
    <xf numFmtId="0" fontId="15" fillId="2" borderId="1" xfId="0" applyFont="1" applyFill="1" applyBorder="1" applyAlignment="1">
      <alignment horizontal="center" vertical="center"/>
    </xf>
    <xf numFmtId="0" fontId="4" fillId="5" borderId="83" xfId="0" applyFont="1" applyFill="1" applyBorder="1" applyAlignment="1">
      <alignment vertical="center" wrapText="1"/>
    </xf>
    <xf numFmtId="0" fontId="4" fillId="5" borderId="8" xfId="0" applyFont="1" applyFill="1" applyBorder="1" applyAlignment="1">
      <alignment vertical="center" wrapText="1"/>
    </xf>
    <xf numFmtId="0" fontId="15" fillId="2" borderId="3" xfId="0" applyFont="1" applyFill="1" applyBorder="1" applyAlignment="1">
      <alignment horizontal="distributed" vertical="center" indent="1"/>
    </xf>
    <xf numFmtId="0" fontId="4" fillId="5" borderId="9" xfId="0" applyFont="1" applyFill="1" applyBorder="1" applyAlignment="1">
      <alignment horizontal="distributed" vertical="center" wrapText="1" indent="1"/>
    </xf>
    <xf numFmtId="0" fontId="4" fillId="5" borderId="27" xfId="0" applyFont="1" applyFill="1" applyBorder="1" applyAlignment="1">
      <alignment horizontal="distributed" vertical="center" wrapText="1" indent="1"/>
    </xf>
    <xf numFmtId="182" fontId="4" fillId="6" borderId="4" xfId="0" applyNumberFormat="1" applyFont="1" applyFill="1" applyBorder="1">
      <alignment vertical="center"/>
    </xf>
    <xf numFmtId="182" fontId="4" fillId="4" borderId="4" xfId="0" applyNumberFormat="1" applyFont="1" applyFill="1" applyBorder="1">
      <alignment vertical="center"/>
    </xf>
    <xf numFmtId="0" fontId="15" fillId="2" borderId="12" xfId="0" applyFont="1" applyFill="1" applyBorder="1" applyAlignment="1">
      <alignment horizontal="center" vertical="center" wrapText="1"/>
    </xf>
    <xf numFmtId="0" fontId="15" fillId="2" borderId="8" xfId="0" applyFont="1" applyFill="1" applyBorder="1" applyAlignment="1">
      <alignment horizontal="center" vertical="center" wrapText="1"/>
    </xf>
    <xf numFmtId="182" fontId="4" fillId="6" borderId="12" xfId="0" applyNumberFormat="1" applyFont="1" applyFill="1" applyBorder="1">
      <alignment vertical="center"/>
    </xf>
    <xf numFmtId="182" fontId="4" fillId="6" borderId="84" xfId="0" applyNumberFormat="1" applyFont="1" applyFill="1" applyBorder="1">
      <alignment vertical="center"/>
    </xf>
    <xf numFmtId="182" fontId="4" fillId="6" borderId="8" xfId="0" applyNumberFormat="1" applyFont="1" applyFill="1" applyBorder="1">
      <alignment vertical="center"/>
    </xf>
    <xf numFmtId="182" fontId="4" fillId="12" borderId="53" xfId="2" applyNumberFormat="1" applyFont="1" applyFill="1" applyBorder="1" applyAlignment="1">
      <alignment vertical="center"/>
    </xf>
    <xf numFmtId="182" fontId="4" fillId="0" borderId="53" xfId="2" applyNumberFormat="1" applyFont="1" applyBorder="1" applyAlignment="1">
      <alignment vertical="center"/>
    </xf>
    <xf numFmtId="182" fontId="4" fillId="12" borderId="3" xfId="2" applyNumberFormat="1" applyFont="1" applyFill="1" applyBorder="1" applyAlignment="1">
      <alignment vertical="center"/>
    </xf>
    <xf numFmtId="182" fontId="4" fillId="0" borderId="3" xfId="2" applyNumberFormat="1" applyFont="1" applyBorder="1" applyAlignment="1">
      <alignment vertical="center"/>
    </xf>
    <xf numFmtId="182" fontId="4" fillId="6" borderId="51" xfId="0" applyNumberFormat="1" applyFont="1" applyFill="1" applyBorder="1">
      <alignment vertical="center"/>
    </xf>
    <xf numFmtId="0" fontId="15" fillId="2" borderId="3" xfId="0" applyFont="1" applyFill="1" applyBorder="1">
      <alignment vertical="center"/>
    </xf>
    <xf numFmtId="0" fontId="4" fillId="13" borderId="12" xfId="0" applyFont="1" applyFill="1" applyBorder="1">
      <alignment vertical="center"/>
    </xf>
    <xf numFmtId="0" fontId="4" fillId="13" borderId="84" xfId="0" applyFont="1" applyFill="1" applyBorder="1">
      <alignment vertical="center"/>
    </xf>
    <xf numFmtId="0" fontId="4" fillId="13" borderId="85" xfId="0" applyFont="1" applyFill="1" applyBorder="1">
      <alignment vertical="center"/>
    </xf>
    <xf numFmtId="0" fontId="4" fillId="5" borderId="51" xfId="0" applyFont="1" applyFill="1" applyBorder="1" applyAlignment="1">
      <alignment vertical="center" wrapText="1"/>
    </xf>
    <xf numFmtId="0" fontId="4" fillId="5" borderId="85" xfId="0" applyFont="1" applyFill="1" applyBorder="1" applyAlignment="1">
      <alignment horizontal="distributed" vertical="center" wrapText="1" indent="1"/>
    </xf>
    <xf numFmtId="0" fontId="15" fillId="2" borderId="12" xfId="0" applyFont="1" applyFill="1" applyBorder="1" applyAlignment="1">
      <alignment horizontal="distributed" vertical="center" indent="1"/>
    </xf>
    <xf numFmtId="182" fontId="4" fillId="6" borderId="12" xfId="0" applyNumberFormat="1" applyFont="1" applyFill="1" applyBorder="1" applyAlignment="1">
      <alignment vertical="center"/>
    </xf>
    <xf numFmtId="182" fontId="4" fillId="4" borderId="12" xfId="0" applyNumberFormat="1" applyFont="1" applyFill="1" applyBorder="1" applyAlignment="1">
      <alignment vertical="center"/>
    </xf>
    <xf numFmtId="182" fontId="4" fillId="6" borderId="4" xfId="0" applyNumberFormat="1" applyFont="1" applyFill="1" applyBorder="1" applyAlignment="1">
      <alignment vertical="center"/>
    </xf>
    <xf numFmtId="0" fontId="15" fillId="2" borderId="12" xfId="0" applyFont="1" applyFill="1" applyBorder="1" applyAlignment="1">
      <alignment horizontal="distributed" vertical="center" wrapText="1" indent="1"/>
    </xf>
    <xf numFmtId="182" fontId="4" fillId="6" borderId="84" xfId="0" applyNumberFormat="1" applyFont="1" applyFill="1" applyBorder="1" applyAlignment="1">
      <alignment vertical="center"/>
    </xf>
    <xf numFmtId="182" fontId="4" fillId="6" borderId="85" xfId="0" applyNumberFormat="1" applyFont="1" applyFill="1" applyBorder="1" applyAlignment="1">
      <alignment horizontal="right" vertical="center"/>
    </xf>
    <xf numFmtId="0" fontId="15" fillId="2" borderId="4" xfId="0" applyFont="1" applyFill="1" applyBorder="1" applyAlignment="1">
      <alignment horizontal="distributed" vertical="center" indent="1"/>
    </xf>
    <xf numFmtId="0" fontId="15" fillId="2" borderId="53" xfId="0" applyFont="1" applyFill="1" applyBorder="1" applyAlignment="1">
      <alignment horizontal="distributed" vertical="center" indent="1"/>
    </xf>
    <xf numFmtId="0" fontId="15" fillId="2" borderId="12" xfId="0" applyFont="1" applyFill="1" applyBorder="1" applyAlignment="1">
      <alignment vertical="center"/>
    </xf>
    <xf numFmtId="0" fontId="15" fillId="2" borderId="84" xfId="0" applyFont="1" applyFill="1" applyBorder="1" applyAlignment="1">
      <alignment vertical="center"/>
    </xf>
    <xf numFmtId="0" fontId="15" fillId="2" borderId="85" xfId="0" applyFont="1" applyFill="1" applyBorder="1" applyAlignment="1">
      <alignment horizontal="center" vertical="center"/>
    </xf>
    <xf numFmtId="0" fontId="5"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left" vertical="center"/>
    </xf>
    <xf numFmtId="0" fontId="37" fillId="2" borderId="86" xfId="0" applyFont="1" applyFill="1" applyBorder="1" applyAlignment="1">
      <alignment horizontal="distributed" vertical="center" wrapText="1"/>
    </xf>
    <xf numFmtId="0" fontId="6" fillId="2" borderId="88" xfId="0" applyFont="1" applyFill="1" applyBorder="1" applyAlignment="1">
      <alignment horizontal="center" vertical="center" shrinkToFit="1"/>
    </xf>
    <xf numFmtId="0" fontId="6" fillId="2" borderId="89"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6" fillId="14" borderId="91" xfId="0" applyFont="1" applyFill="1" applyBorder="1" applyAlignment="1">
      <alignment vertical="center" shrinkToFit="1"/>
    </xf>
    <xf numFmtId="0" fontId="6" fillId="2" borderId="92" xfId="0" applyFont="1" applyFill="1" applyBorder="1" applyAlignment="1">
      <alignment horizontal="center" vertical="center" shrinkToFit="1"/>
    </xf>
    <xf numFmtId="0" fontId="6" fillId="14" borderId="93" xfId="0" applyFont="1" applyFill="1" applyBorder="1" applyAlignment="1">
      <alignment vertical="center" shrinkToFit="1"/>
    </xf>
    <xf numFmtId="0" fontId="6" fillId="2" borderId="94" xfId="0" applyFont="1" applyFill="1" applyBorder="1" applyAlignment="1">
      <alignment horizontal="center" vertical="center" shrinkToFit="1"/>
    </xf>
    <xf numFmtId="0" fontId="5" fillId="2" borderId="4" xfId="0" applyFont="1" applyFill="1" applyBorder="1">
      <alignment vertical="center"/>
    </xf>
    <xf numFmtId="38" fontId="6" fillId="2" borderId="4" xfId="1" applyFont="1" applyFill="1" applyBorder="1" applyAlignment="1" applyProtection="1">
      <alignment horizontal="center" vertical="center"/>
    </xf>
    <xf numFmtId="38" fontId="6" fillId="2" borderId="0" xfId="1" applyFont="1" applyFill="1" applyBorder="1" applyAlignment="1" applyProtection="1">
      <alignment vertical="center"/>
    </xf>
    <xf numFmtId="0" fontId="37"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0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2" borderId="4" xfId="0" applyFont="1" applyFill="1" applyBorder="1" applyAlignment="1">
      <alignment horizontal="center" vertical="center"/>
    </xf>
    <xf numFmtId="0" fontId="37" fillId="2" borderId="104" xfId="0" applyFont="1" applyFill="1" applyBorder="1" applyAlignment="1">
      <alignment horizontal="center" vertical="center" wrapText="1"/>
    </xf>
    <xf numFmtId="0" fontId="6" fillId="2" borderId="41" xfId="0" applyFont="1" applyFill="1" applyBorder="1" applyAlignment="1">
      <alignment horizontal="center" vertical="center" wrapText="1"/>
    </xf>
    <xf numFmtId="38" fontId="6" fillId="2" borderId="0" xfId="1" applyFont="1" applyFill="1" applyBorder="1" applyAlignment="1" applyProtection="1">
      <alignment vertical="center" wrapText="1"/>
    </xf>
    <xf numFmtId="0" fontId="37" fillId="2" borderId="30" xfId="0" applyFont="1" applyFill="1" applyBorder="1" applyAlignment="1">
      <alignment horizontal="center" vertical="center"/>
    </xf>
    <xf numFmtId="0" fontId="6" fillId="2" borderId="7" xfId="0" applyFont="1" applyFill="1" applyBorder="1" applyAlignment="1">
      <alignment horizontal="center" vertical="center"/>
    </xf>
    <xf numFmtId="182" fontId="6" fillId="2" borderId="7" xfId="0" applyNumberFormat="1" applyFont="1" applyFill="1" applyBorder="1" applyAlignment="1">
      <alignment horizontal="center" vertical="center" wrapText="1"/>
    </xf>
    <xf numFmtId="188" fontId="6" fillId="6" borderId="12" xfId="0" applyNumberFormat="1" applyFont="1" applyFill="1" applyBorder="1">
      <alignment vertical="center"/>
    </xf>
    <xf numFmtId="188" fontId="6" fillId="6" borderId="13" xfId="0" applyNumberFormat="1" applyFont="1" applyFill="1" applyBorder="1">
      <alignment vertical="center"/>
    </xf>
    <xf numFmtId="188" fontId="6" fillId="6" borderId="33" xfId="0" applyNumberFormat="1" applyFont="1" applyFill="1" applyBorder="1">
      <alignment vertical="center"/>
    </xf>
    <xf numFmtId="188" fontId="6" fillId="6" borderId="37" xfId="0" applyNumberFormat="1" applyFont="1" applyFill="1" applyBorder="1">
      <alignment vertical="center"/>
    </xf>
    <xf numFmtId="188" fontId="6" fillId="6" borderId="14" xfId="0" applyNumberFormat="1" applyFont="1" applyFill="1" applyBorder="1">
      <alignment vertical="center"/>
    </xf>
    <xf numFmtId="188" fontId="6" fillId="6" borderId="101" xfId="0" applyNumberFormat="1" applyFont="1" applyFill="1" applyBorder="1">
      <alignment vertical="center"/>
    </xf>
    <xf numFmtId="188" fontId="6" fillId="6" borderId="30" xfId="0" applyNumberFormat="1" applyFont="1" applyFill="1" applyBorder="1">
      <alignment vertical="center"/>
    </xf>
    <xf numFmtId="188" fontId="6" fillId="16" borderId="37" xfId="0" applyNumberFormat="1" applyFont="1" applyFill="1" applyBorder="1">
      <alignment vertical="center"/>
    </xf>
    <xf numFmtId="188" fontId="6" fillId="6" borderId="31" xfId="0" applyNumberFormat="1" applyFont="1" applyFill="1" applyBorder="1">
      <alignment vertical="center"/>
    </xf>
    <xf numFmtId="188" fontId="39" fillId="2" borderId="106" xfId="0" applyNumberFormat="1" applyFont="1" applyFill="1" applyBorder="1">
      <alignment vertical="center"/>
    </xf>
    <xf numFmtId="182" fontId="5" fillId="2" borderId="0" xfId="0" applyNumberFormat="1" applyFont="1" applyFill="1">
      <alignment vertical="center"/>
    </xf>
    <xf numFmtId="188" fontId="6" fillId="2" borderId="18" xfId="0" applyNumberFormat="1" applyFont="1" applyFill="1" applyBorder="1">
      <alignment vertical="center"/>
    </xf>
    <xf numFmtId="0" fontId="6" fillId="2" borderId="4" xfId="0" applyFont="1" applyFill="1" applyBorder="1" applyAlignment="1">
      <alignment horizontal="center" vertical="center"/>
    </xf>
    <xf numFmtId="182" fontId="6" fillId="2" borderId="4" xfId="1" applyNumberFormat="1" applyFont="1" applyFill="1" applyBorder="1" applyAlignment="1" applyProtection="1">
      <alignment horizontal="right" vertical="center"/>
    </xf>
    <xf numFmtId="188" fontId="6" fillId="6" borderId="3" xfId="0" applyNumberFormat="1" applyFont="1" applyFill="1" applyBorder="1">
      <alignment vertical="center"/>
    </xf>
    <xf numFmtId="188" fontId="6" fillId="6" borderId="108" xfId="0" applyNumberFormat="1" applyFont="1" applyFill="1" applyBorder="1">
      <alignment vertical="center"/>
    </xf>
    <xf numFmtId="188" fontId="6" fillId="6" borderId="109" xfId="0" applyNumberFormat="1" applyFont="1" applyFill="1" applyBorder="1">
      <alignment vertical="center"/>
    </xf>
    <xf numFmtId="188" fontId="6" fillId="6" borderId="26" xfId="0" applyNumberFormat="1" applyFont="1" applyFill="1" applyBorder="1">
      <alignment vertical="center"/>
    </xf>
    <xf numFmtId="188" fontId="6" fillId="4" borderId="64" xfId="0" applyNumberFormat="1" applyFont="1" applyFill="1" applyBorder="1">
      <alignment vertical="center"/>
    </xf>
    <xf numFmtId="188" fontId="6" fillId="2" borderId="106" xfId="0" applyNumberFormat="1" applyFont="1" applyFill="1" applyBorder="1">
      <alignment vertical="center"/>
    </xf>
    <xf numFmtId="182" fontId="6" fillId="2" borderId="4" xfId="0" applyNumberFormat="1" applyFont="1" applyFill="1" applyBorder="1" applyAlignment="1">
      <alignment horizontal="center" vertical="center"/>
    </xf>
    <xf numFmtId="0" fontId="37" fillId="2" borderId="110" xfId="0" applyFont="1" applyFill="1" applyBorder="1" applyAlignment="1">
      <alignment horizontal="center" vertical="center"/>
    </xf>
    <xf numFmtId="0" fontId="6" fillId="2" borderId="6" xfId="0" applyFont="1" applyFill="1" applyBorder="1" applyAlignment="1">
      <alignment horizontal="center" vertical="center"/>
    </xf>
    <xf numFmtId="182" fontId="6" fillId="2" borderId="6" xfId="0" applyNumberFormat="1" applyFont="1" applyFill="1" applyBorder="1" applyAlignment="1">
      <alignment horizontal="center" vertical="center"/>
    </xf>
    <xf numFmtId="180" fontId="6" fillId="6" borderId="10" xfId="0" applyNumberFormat="1" applyFont="1" applyFill="1" applyBorder="1">
      <alignment vertical="center"/>
    </xf>
    <xf numFmtId="180" fontId="6" fillId="6" borderId="16" xfId="0" applyNumberFormat="1" applyFont="1" applyFill="1" applyBorder="1">
      <alignment vertical="center"/>
    </xf>
    <xf numFmtId="180" fontId="6" fillId="6" borderId="2" xfId="0" applyNumberFormat="1" applyFont="1" applyFill="1" applyBorder="1">
      <alignment vertical="center"/>
    </xf>
    <xf numFmtId="180" fontId="6" fillId="6" borderId="23" xfId="0" applyNumberFormat="1" applyFont="1" applyFill="1" applyBorder="1">
      <alignment vertical="center"/>
    </xf>
    <xf numFmtId="180" fontId="6" fillId="6" borderId="111" xfId="0" applyNumberFormat="1" applyFont="1" applyFill="1" applyBorder="1">
      <alignment vertical="center"/>
    </xf>
    <xf numFmtId="180" fontId="6" fillId="6" borderId="112" xfId="0" applyNumberFormat="1" applyFont="1" applyFill="1" applyBorder="1">
      <alignment vertical="center"/>
    </xf>
    <xf numFmtId="188" fontId="6" fillId="6" borderId="110" xfId="0" applyNumberFormat="1" applyFont="1" applyFill="1" applyBorder="1">
      <alignment vertical="center"/>
    </xf>
    <xf numFmtId="188" fontId="6" fillId="6" borderId="16" xfId="0" applyNumberFormat="1" applyFont="1" applyFill="1" applyBorder="1">
      <alignment vertical="center"/>
    </xf>
    <xf numFmtId="188" fontId="6" fillId="4" borderId="113" xfId="0" applyNumberFormat="1" applyFont="1" applyFill="1" applyBorder="1">
      <alignment vertical="center"/>
    </xf>
    <xf numFmtId="188" fontId="6" fillId="4" borderId="114" xfId="0" applyNumberFormat="1" applyFont="1" applyFill="1" applyBorder="1">
      <alignment vertical="center"/>
    </xf>
    <xf numFmtId="182" fontId="5" fillId="2" borderId="0" xfId="0" applyNumberFormat="1" applyFont="1" applyFill="1" applyAlignment="1">
      <alignment vertical="center" shrinkToFit="1"/>
    </xf>
    <xf numFmtId="12" fontId="6" fillId="2" borderId="3" xfId="0" applyNumberFormat="1" applyFont="1" applyFill="1" applyBorder="1" applyAlignment="1">
      <alignment horizontal="center" vertical="center"/>
    </xf>
    <xf numFmtId="38" fontId="6" fillId="2" borderId="1" xfId="1" applyFont="1" applyFill="1" applyBorder="1" applyAlignment="1" applyProtection="1">
      <alignment horizontal="right" vertical="center"/>
    </xf>
    <xf numFmtId="0" fontId="37" fillId="2" borderId="115" xfId="0" applyFont="1" applyFill="1" applyBorder="1" applyAlignment="1">
      <alignment horizontal="center" vertical="center" wrapText="1"/>
    </xf>
    <xf numFmtId="0" fontId="6" fillId="2" borderId="116" xfId="0" applyFont="1" applyFill="1" applyBorder="1" applyAlignment="1">
      <alignment horizontal="center" vertical="center" wrapText="1"/>
    </xf>
    <xf numFmtId="182" fontId="6" fillId="2" borderId="116" xfId="0" applyNumberFormat="1" applyFont="1" applyFill="1" applyBorder="1" applyAlignment="1">
      <alignment horizontal="center" vertical="center" wrapText="1"/>
    </xf>
    <xf numFmtId="188" fontId="6" fillId="6" borderId="117" xfId="0" applyNumberFormat="1" applyFont="1" applyFill="1" applyBorder="1">
      <alignment vertical="center"/>
    </xf>
    <xf numFmtId="188" fontId="6" fillId="6" borderId="118" xfId="0" applyNumberFormat="1" applyFont="1" applyFill="1" applyBorder="1">
      <alignment vertical="center"/>
    </xf>
    <xf numFmtId="188" fontId="6" fillId="6" borderId="119" xfId="0" applyNumberFormat="1" applyFont="1" applyFill="1" applyBorder="1">
      <alignment vertical="center"/>
    </xf>
    <xf numFmtId="188" fontId="6" fillId="6" borderId="95" xfId="0" applyNumberFormat="1" applyFont="1" applyFill="1" applyBorder="1">
      <alignment vertical="center"/>
    </xf>
    <xf numFmtId="188" fontId="6" fillId="6" borderId="120" xfId="0" applyNumberFormat="1" applyFont="1" applyFill="1" applyBorder="1">
      <alignment vertical="center"/>
    </xf>
    <xf numFmtId="188" fontId="6" fillId="6" borderId="121" xfId="0" applyNumberFormat="1" applyFont="1" applyFill="1" applyBorder="1">
      <alignment vertical="center"/>
    </xf>
    <xf numFmtId="188" fontId="6" fillId="6" borderId="122" xfId="0" applyNumberFormat="1" applyFont="1" applyFill="1" applyBorder="1">
      <alignment vertical="center"/>
    </xf>
    <xf numFmtId="188" fontId="6" fillId="6" borderId="115" xfId="0" applyNumberFormat="1" applyFont="1" applyFill="1" applyBorder="1">
      <alignment vertical="center"/>
    </xf>
    <xf numFmtId="188" fontId="6" fillId="4" borderId="123" xfId="0" applyNumberFormat="1" applyFont="1" applyFill="1" applyBorder="1">
      <alignment vertical="center"/>
    </xf>
    <xf numFmtId="188" fontId="6" fillId="2" borderId="1" xfId="0" applyNumberFormat="1" applyFont="1" applyFill="1" applyBorder="1">
      <alignment vertical="center"/>
    </xf>
    <xf numFmtId="182" fontId="6" fillId="2" borderId="3" xfId="1" applyNumberFormat="1" applyFont="1" applyFill="1" applyBorder="1" applyAlignment="1" applyProtection="1">
      <alignment horizontal="right" vertical="center"/>
    </xf>
    <xf numFmtId="182" fontId="6" fillId="2" borderId="41" xfId="0" applyNumberFormat="1" applyFont="1" applyFill="1" applyBorder="1" applyAlignment="1">
      <alignment horizontal="center" vertical="center" wrapText="1"/>
    </xf>
    <xf numFmtId="188" fontId="6" fillId="6" borderId="35" xfId="0" applyNumberFormat="1" applyFont="1" applyFill="1" applyBorder="1">
      <alignment vertical="center"/>
    </xf>
    <xf numFmtId="188" fontId="6" fillId="6" borderId="105" xfId="0" applyNumberFormat="1" applyFont="1" applyFill="1" applyBorder="1">
      <alignment vertical="center"/>
    </xf>
    <xf numFmtId="188" fontId="6" fillId="6" borderId="104" xfId="0" applyNumberFormat="1" applyFont="1" applyFill="1" applyBorder="1">
      <alignment vertical="center"/>
    </xf>
    <xf numFmtId="182" fontId="6" fillId="6" borderId="35" xfId="0" applyNumberFormat="1" applyFont="1" applyFill="1" applyBorder="1">
      <alignment vertical="center"/>
    </xf>
    <xf numFmtId="188" fontId="6" fillId="4" borderId="124" xfId="0" applyNumberFormat="1" applyFont="1" applyFill="1" applyBorder="1">
      <alignment vertical="center"/>
    </xf>
    <xf numFmtId="188" fontId="6" fillId="2" borderId="125" xfId="0" applyNumberFormat="1" applyFont="1" applyFill="1" applyBorder="1">
      <alignment vertical="center"/>
    </xf>
    <xf numFmtId="182" fontId="5" fillId="2" borderId="6" xfId="0" applyNumberFormat="1" applyFont="1" applyFill="1" applyBorder="1">
      <alignment vertical="center"/>
    </xf>
    <xf numFmtId="188" fontId="6" fillId="2" borderId="6" xfId="0" applyNumberFormat="1" applyFont="1" applyFill="1" applyBorder="1" applyAlignment="1">
      <alignment horizontal="left" vertical="center"/>
    </xf>
    <xf numFmtId="0" fontId="6" fillId="2" borderId="8" xfId="0" applyFont="1" applyFill="1" applyBorder="1" applyAlignment="1">
      <alignment horizontal="center" vertical="center" wrapText="1"/>
    </xf>
    <xf numFmtId="188" fontId="6" fillId="2" borderId="12" xfId="0" applyNumberFormat="1" applyFont="1" applyFill="1" applyBorder="1">
      <alignment vertical="center"/>
    </xf>
    <xf numFmtId="188" fontId="6" fillId="2" borderId="33" xfId="0" applyNumberFormat="1" applyFont="1" applyFill="1" applyBorder="1">
      <alignment vertical="center"/>
    </xf>
    <xf numFmtId="188" fontId="6" fillId="2" borderId="4" xfId="0" applyNumberFormat="1" applyFont="1" applyFill="1" applyBorder="1">
      <alignment vertical="center"/>
    </xf>
    <xf numFmtId="188" fontId="6" fillId="2" borderId="14" xfId="0" applyNumberFormat="1" applyFont="1" applyFill="1" applyBorder="1">
      <alignment vertical="center"/>
    </xf>
    <xf numFmtId="188" fontId="6" fillId="2" borderId="13" xfId="0" applyNumberFormat="1" applyFont="1" applyFill="1" applyBorder="1">
      <alignment vertical="center"/>
    </xf>
    <xf numFmtId="188" fontId="6" fillId="2" borderId="76" xfId="0" applyNumberFormat="1" applyFont="1" applyFill="1" applyBorder="1">
      <alignment vertical="center"/>
    </xf>
    <xf numFmtId="188" fontId="6" fillId="2" borderId="101" xfId="0" applyNumberFormat="1" applyFont="1" applyFill="1" applyBorder="1">
      <alignment vertical="center"/>
    </xf>
    <xf numFmtId="188" fontId="6" fillId="2" borderId="126" xfId="0" applyNumberFormat="1" applyFont="1" applyFill="1" applyBorder="1">
      <alignment vertical="center"/>
    </xf>
    <xf numFmtId="188" fontId="6" fillId="2" borderId="127" xfId="0" applyNumberFormat="1" applyFont="1" applyFill="1" applyBorder="1">
      <alignment vertical="center"/>
    </xf>
    <xf numFmtId="188" fontId="6" fillId="2" borderId="64" xfId="0" applyNumberFormat="1" applyFont="1" applyFill="1" applyBorder="1">
      <alignment vertical="center"/>
    </xf>
    <xf numFmtId="188" fontId="6" fillId="2" borderId="0" xfId="0" applyNumberFormat="1" applyFont="1" applyFill="1" applyBorder="1">
      <alignment vertical="center"/>
    </xf>
    <xf numFmtId="182" fontId="5" fillId="2" borderId="0" xfId="0" applyNumberFormat="1" applyFont="1" applyFill="1" applyAlignment="1">
      <alignment horizontal="left" vertical="center"/>
    </xf>
    <xf numFmtId="0" fontId="6" fillId="2" borderId="5" xfId="0" applyFont="1" applyFill="1" applyBorder="1" applyAlignment="1">
      <alignment horizontal="center" vertical="center"/>
    </xf>
    <xf numFmtId="188" fontId="6" fillId="2" borderId="5" xfId="0" applyNumberFormat="1" applyFont="1" applyFill="1" applyBorder="1">
      <alignment vertical="center"/>
    </xf>
    <xf numFmtId="188" fontId="6" fillId="2" borderId="16" xfId="0" applyNumberFormat="1" applyFont="1" applyFill="1" applyBorder="1">
      <alignment vertical="center"/>
    </xf>
    <xf numFmtId="188" fontId="6" fillId="2" borderId="23" xfId="0" applyNumberFormat="1" applyFont="1" applyFill="1" applyBorder="1">
      <alignment vertical="center"/>
    </xf>
    <xf numFmtId="188" fontId="6" fillId="2" borderId="10" xfId="0" applyNumberFormat="1" applyFont="1" applyFill="1" applyBorder="1">
      <alignment vertical="center"/>
    </xf>
    <xf numFmtId="188" fontId="6" fillId="2" borderId="129" xfId="0" applyNumberFormat="1" applyFont="1" applyFill="1" applyBorder="1">
      <alignment vertical="center"/>
    </xf>
    <xf numFmtId="188" fontId="6" fillId="2" borderId="112" xfId="0" applyNumberFormat="1" applyFont="1" applyFill="1" applyBorder="1">
      <alignment vertical="center"/>
    </xf>
    <xf numFmtId="188" fontId="6" fillId="2" borderId="110" xfId="0" applyNumberFormat="1" applyFont="1" applyFill="1" applyBorder="1">
      <alignment vertical="center"/>
    </xf>
    <xf numFmtId="188" fontId="6" fillId="2" borderId="17" xfId="0" applyNumberFormat="1" applyFont="1" applyFill="1" applyBorder="1">
      <alignment vertical="center"/>
    </xf>
    <xf numFmtId="182" fontId="6" fillId="2" borderId="21" xfId="0" applyNumberFormat="1" applyFont="1" applyFill="1" applyBorder="1" applyAlignment="1">
      <alignment horizontal="center" vertical="center"/>
    </xf>
    <xf numFmtId="188" fontId="6" fillId="2" borderId="132" xfId="0" applyNumberFormat="1" applyFont="1" applyFill="1" applyBorder="1">
      <alignment vertical="center"/>
    </xf>
    <xf numFmtId="188" fontId="6" fillId="2" borderId="20" xfId="0" applyNumberFormat="1" applyFont="1" applyFill="1" applyBorder="1">
      <alignment vertical="center"/>
    </xf>
    <xf numFmtId="188" fontId="6" fillId="2" borderId="133" xfId="0" applyNumberFormat="1" applyFont="1" applyFill="1" applyBorder="1">
      <alignment vertical="center"/>
    </xf>
    <xf numFmtId="188" fontId="6" fillId="2" borderId="22" xfId="0" applyNumberFormat="1" applyFont="1" applyFill="1" applyBorder="1">
      <alignment vertical="center"/>
    </xf>
    <xf numFmtId="188" fontId="6" fillId="2" borderId="62" xfId="0" applyNumberFormat="1" applyFont="1" applyFill="1" applyBorder="1">
      <alignment vertical="center"/>
    </xf>
    <xf numFmtId="188" fontId="6" fillId="2" borderId="134" xfId="0" applyNumberFormat="1" applyFont="1" applyFill="1" applyBorder="1">
      <alignment vertical="center"/>
    </xf>
    <xf numFmtId="188" fontId="6" fillId="2" borderId="135" xfId="0" applyNumberFormat="1" applyFont="1" applyFill="1" applyBorder="1">
      <alignment vertical="center"/>
    </xf>
    <xf numFmtId="188" fontId="6" fillId="2" borderId="136" xfId="0" applyNumberFormat="1" applyFont="1" applyFill="1" applyBorder="1">
      <alignment vertical="center"/>
    </xf>
    <xf numFmtId="188" fontId="6" fillId="2" borderId="137" xfId="0" applyNumberFormat="1" applyFont="1" applyFill="1" applyBorder="1">
      <alignment vertical="center"/>
    </xf>
    <xf numFmtId="182" fontId="6" fillId="2" borderId="138" xfId="0" applyNumberFormat="1" applyFont="1" applyFill="1" applyBorder="1" applyAlignment="1">
      <alignment horizontal="center" vertical="center"/>
    </xf>
    <xf numFmtId="188" fontId="6" fillId="2" borderId="131" xfId="0" applyNumberFormat="1" applyFont="1" applyFill="1" applyBorder="1">
      <alignment vertical="center"/>
    </xf>
    <xf numFmtId="188" fontId="6" fillId="2" borderId="138" xfId="0" applyNumberFormat="1" applyFont="1" applyFill="1" applyBorder="1">
      <alignment vertical="center"/>
    </xf>
    <xf numFmtId="188" fontId="6" fillId="2" borderId="139" xfId="0" applyNumberFormat="1" applyFont="1" applyFill="1" applyBorder="1">
      <alignment vertical="center"/>
    </xf>
    <xf numFmtId="188" fontId="6" fillId="2" borderId="140" xfId="0" applyNumberFormat="1" applyFont="1" applyFill="1" applyBorder="1">
      <alignment vertical="center"/>
    </xf>
    <xf numFmtId="188" fontId="6" fillId="2" borderId="43" xfId="0" applyNumberFormat="1" applyFont="1" applyFill="1" applyBorder="1">
      <alignment vertical="center"/>
    </xf>
    <xf numFmtId="188" fontId="6" fillId="2" borderId="141" xfId="0" applyNumberFormat="1" applyFont="1" applyFill="1" applyBorder="1">
      <alignment vertical="center"/>
    </xf>
    <xf numFmtId="188" fontId="6" fillId="2" borderId="142" xfId="0" applyNumberFormat="1" applyFont="1" applyFill="1" applyBorder="1">
      <alignment vertical="center"/>
    </xf>
    <xf numFmtId="188" fontId="6" fillId="2" borderId="143" xfId="0" applyNumberFormat="1" applyFont="1" applyFill="1" applyBorder="1">
      <alignment vertical="center"/>
    </xf>
    <xf numFmtId="188" fontId="6" fillId="2" borderId="138" xfId="0" applyNumberFormat="1" applyFont="1" applyFill="1" applyBorder="1" applyAlignment="1">
      <alignment horizontal="left" vertical="center"/>
    </xf>
    <xf numFmtId="188" fontId="6" fillId="2" borderId="144" xfId="0" applyNumberFormat="1" applyFont="1" applyFill="1" applyBorder="1">
      <alignment vertical="center"/>
    </xf>
    <xf numFmtId="0" fontId="6" fillId="2" borderId="25" xfId="0" applyFont="1" applyFill="1" applyBorder="1" applyAlignment="1">
      <alignment horizontal="center" vertical="center"/>
    </xf>
    <xf numFmtId="182" fontId="6" fillId="2" borderId="41" xfId="0" applyNumberFormat="1" applyFont="1" applyFill="1" applyBorder="1" applyAlignment="1">
      <alignment horizontal="center" vertical="center"/>
    </xf>
    <xf numFmtId="188" fontId="6" fillId="2" borderId="25" xfId="0" applyNumberFormat="1" applyFont="1" applyFill="1" applyBorder="1">
      <alignment vertical="center"/>
    </xf>
    <xf numFmtId="188" fontId="6" fillId="2" borderId="35" xfId="0" applyNumberFormat="1" applyFont="1" applyFill="1" applyBorder="1">
      <alignment vertical="center"/>
    </xf>
    <xf numFmtId="188" fontId="6" fillId="2" borderId="3" xfId="0" applyNumberFormat="1" applyFont="1" applyFill="1" applyBorder="1">
      <alignment vertical="center"/>
    </xf>
    <xf numFmtId="188" fontId="6" fillId="2" borderId="40" xfId="0" applyNumberFormat="1" applyFont="1" applyFill="1" applyBorder="1">
      <alignment vertical="center"/>
    </xf>
    <xf numFmtId="188" fontId="6" fillId="2" borderId="26" xfId="0" applyNumberFormat="1" applyFont="1" applyFill="1" applyBorder="1">
      <alignment vertical="center"/>
    </xf>
    <xf numFmtId="188" fontId="6" fillId="2" borderId="108" xfId="0" applyNumberFormat="1" applyFont="1" applyFill="1" applyBorder="1">
      <alignment vertical="center"/>
    </xf>
    <xf numFmtId="188" fontId="6" fillId="2" borderId="105" xfId="0" applyNumberFormat="1" applyFont="1" applyFill="1" applyBorder="1">
      <alignment vertical="center"/>
    </xf>
    <xf numFmtId="188" fontId="6" fillId="2" borderId="104" xfId="0" applyNumberFormat="1" applyFont="1" applyFill="1" applyBorder="1">
      <alignment vertical="center"/>
    </xf>
    <xf numFmtId="188" fontId="6" fillId="2" borderId="36" xfId="0" applyNumberFormat="1" applyFont="1" applyFill="1" applyBorder="1">
      <alignment vertical="center"/>
    </xf>
    <xf numFmtId="0" fontId="6" fillId="2" borderId="147" xfId="0" applyFont="1" applyFill="1" applyBorder="1" applyAlignment="1">
      <alignment horizontal="center" vertical="center" wrapText="1"/>
    </xf>
    <xf numFmtId="0" fontId="6" fillId="2" borderId="6" xfId="0" applyFont="1" applyFill="1" applyBorder="1" applyAlignment="1">
      <alignment vertical="center" wrapText="1"/>
    </xf>
    <xf numFmtId="188" fontId="6" fillId="2" borderId="148" xfId="0" applyNumberFormat="1" applyFont="1" applyFill="1" applyBorder="1" applyAlignment="1">
      <alignment horizontal="center" vertical="center"/>
    </xf>
    <xf numFmtId="188" fontId="6" fillId="2" borderId="149" xfId="0" applyNumberFormat="1" applyFont="1" applyFill="1" applyBorder="1" applyAlignment="1">
      <alignment horizontal="center" vertical="center"/>
    </xf>
    <xf numFmtId="188" fontId="6" fillId="2" borderId="150" xfId="0" applyNumberFormat="1" applyFont="1" applyFill="1" applyBorder="1" applyAlignment="1">
      <alignment horizontal="center" vertical="center"/>
    </xf>
    <xf numFmtId="188" fontId="6" fillId="2" borderId="2" xfId="0" applyNumberFormat="1" applyFont="1" applyFill="1" applyBorder="1" applyAlignment="1">
      <alignment horizontal="center" vertical="center"/>
    </xf>
    <xf numFmtId="188" fontId="6" fillId="2" borderId="151" xfId="0" applyNumberFormat="1" applyFont="1" applyFill="1" applyBorder="1" applyAlignment="1">
      <alignment horizontal="center" vertical="center"/>
    </xf>
    <xf numFmtId="188" fontId="6" fillId="2" borderId="152" xfId="0" applyNumberFormat="1" applyFont="1" applyFill="1" applyBorder="1" applyAlignment="1">
      <alignment horizontal="center" vertical="center"/>
    </xf>
    <xf numFmtId="188" fontId="6" fillId="2" borderId="153" xfId="0" applyNumberFormat="1" applyFont="1" applyFill="1" applyBorder="1" applyAlignment="1">
      <alignment horizontal="center" vertical="center"/>
    </xf>
    <xf numFmtId="194" fontId="6" fillId="2" borderId="0" xfId="0" applyNumberFormat="1" applyFont="1" applyFill="1" applyAlignment="1">
      <alignment horizontal="center" vertical="center"/>
    </xf>
    <xf numFmtId="188" fontId="6" fillId="2" borderId="38" xfId="0" applyNumberFormat="1" applyFont="1" applyFill="1" applyBorder="1" applyAlignment="1">
      <alignment horizontal="center" vertical="center"/>
    </xf>
    <xf numFmtId="188" fontId="6" fillId="2" borderId="58" xfId="0" applyNumberFormat="1" applyFont="1" applyFill="1" applyBorder="1" applyAlignment="1">
      <alignment horizontal="center" vertical="center"/>
    </xf>
    <xf numFmtId="188" fontId="6" fillId="2" borderId="111" xfId="0" applyNumberFormat="1" applyFont="1" applyFill="1" applyBorder="1" applyAlignment="1">
      <alignment horizontal="center" vertical="center"/>
    </xf>
    <xf numFmtId="188" fontId="6" fillId="2" borderId="102" xfId="0" applyNumberFormat="1" applyFont="1" applyFill="1" applyBorder="1" applyAlignment="1">
      <alignment horizontal="center" vertical="center"/>
    </xf>
    <xf numFmtId="188" fontId="6" fillId="2" borderId="39" xfId="0" applyNumberFormat="1" applyFont="1" applyFill="1" applyBorder="1" applyAlignment="1">
      <alignment horizontal="center" vertical="center"/>
    </xf>
    <xf numFmtId="188" fontId="6" fillId="2" borderId="154" xfId="0" applyNumberFormat="1" applyFont="1" applyFill="1" applyBorder="1" applyAlignment="1">
      <alignment horizontal="center" vertical="center"/>
    </xf>
    <xf numFmtId="188" fontId="6" fillId="2" borderId="15" xfId="0" applyNumberFormat="1" applyFont="1" applyFill="1" applyBorder="1" applyAlignment="1">
      <alignment horizontal="center" vertical="center"/>
    </xf>
    <xf numFmtId="188" fontId="6" fillId="2" borderId="10" xfId="0" applyNumberFormat="1" applyFont="1" applyFill="1" applyBorder="1" applyAlignment="1">
      <alignment horizontal="center" vertical="center"/>
    </xf>
    <xf numFmtId="188" fontId="6" fillId="2" borderId="11" xfId="0" applyNumberFormat="1" applyFont="1" applyFill="1" applyBorder="1" applyAlignment="1">
      <alignment horizontal="center" vertical="center"/>
    </xf>
    <xf numFmtId="188" fontId="6" fillId="2" borderId="155" xfId="0" applyNumberFormat="1" applyFont="1" applyFill="1" applyBorder="1" applyAlignment="1">
      <alignment horizontal="center" vertical="center"/>
    </xf>
    <xf numFmtId="188" fontId="6" fillId="2" borderId="103" xfId="0" applyNumberFormat="1" applyFont="1" applyFill="1" applyBorder="1" applyAlignment="1">
      <alignment horizontal="center" vertical="center"/>
    </xf>
    <xf numFmtId="182" fontId="5" fillId="2" borderId="0" xfId="0" applyNumberFormat="1" applyFont="1" applyFill="1" applyAlignment="1">
      <alignment horizontal="center" vertical="center"/>
    </xf>
    <xf numFmtId="188" fontId="6" fillId="2" borderId="0" xfId="0" applyNumberFormat="1" applyFont="1" applyFill="1" applyBorder="1" applyAlignment="1">
      <alignment horizontal="center" vertical="center"/>
    </xf>
    <xf numFmtId="0" fontId="6" fillId="2" borderId="72" xfId="0" applyFont="1" applyFill="1" applyBorder="1" applyAlignment="1">
      <alignment horizontal="center" vertical="center" wrapText="1"/>
    </xf>
    <xf numFmtId="188" fontId="6" fillId="2" borderId="156" xfId="0" applyNumberFormat="1" applyFont="1" applyFill="1" applyBorder="1">
      <alignment vertical="center"/>
    </xf>
    <xf numFmtId="188" fontId="6" fillId="2" borderId="157" xfId="0" applyNumberFormat="1" applyFont="1" applyFill="1" applyBorder="1">
      <alignment vertical="center"/>
    </xf>
    <xf numFmtId="188" fontId="6" fillId="2" borderId="158" xfId="0" applyNumberFormat="1" applyFont="1" applyFill="1" applyBorder="1">
      <alignment vertical="center"/>
    </xf>
    <xf numFmtId="188" fontId="6" fillId="2" borderId="68" xfId="0" applyNumberFormat="1" applyFont="1" applyFill="1" applyBorder="1">
      <alignment vertical="center"/>
    </xf>
    <xf numFmtId="188" fontId="6" fillId="2" borderId="159" xfId="0" applyNumberFormat="1" applyFont="1" applyFill="1" applyBorder="1">
      <alignment vertical="center"/>
    </xf>
    <xf numFmtId="188" fontId="6" fillId="2" borderId="160" xfId="0" applyNumberFormat="1" applyFont="1" applyFill="1" applyBorder="1">
      <alignment vertical="center"/>
    </xf>
    <xf numFmtId="188" fontId="6" fillId="2" borderId="161" xfId="0" applyNumberFormat="1" applyFont="1" applyFill="1" applyBorder="1">
      <alignment vertical="center"/>
    </xf>
    <xf numFmtId="188" fontId="6" fillId="6" borderId="72" xfId="0" applyNumberFormat="1" applyFont="1" applyFill="1" applyBorder="1">
      <alignment vertical="center"/>
    </xf>
    <xf numFmtId="188" fontId="6" fillId="6" borderId="69" xfId="0" applyNumberFormat="1" applyFont="1" applyFill="1" applyBorder="1">
      <alignment vertical="center"/>
    </xf>
    <xf numFmtId="188" fontId="6" fillId="6" borderId="68" xfId="0" applyNumberFormat="1" applyFont="1" applyFill="1" applyBorder="1">
      <alignment vertical="center"/>
    </xf>
    <xf numFmtId="188" fontId="6" fillId="6" borderId="61" xfId="0" applyNumberFormat="1" applyFont="1" applyFill="1" applyBorder="1">
      <alignment vertical="center"/>
    </xf>
    <xf numFmtId="188" fontId="6" fillId="6" borderId="162" xfId="0" applyNumberFormat="1" applyFont="1" applyFill="1" applyBorder="1">
      <alignment vertical="center"/>
    </xf>
    <xf numFmtId="188" fontId="6" fillId="6" borderId="163" xfId="0" applyNumberFormat="1" applyFont="1" applyFill="1" applyBorder="1">
      <alignment vertical="center"/>
    </xf>
    <xf numFmtId="188" fontId="6" fillId="6" borderId="164" xfId="0" applyNumberFormat="1" applyFont="1" applyFill="1" applyBorder="1">
      <alignment vertical="center"/>
    </xf>
    <xf numFmtId="188" fontId="6" fillId="13" borderId="159" xfId="0" applyNumberFormat="1" applyFont="1" applyFill="1" applyBorder="1">
      <alignment vertical="center"/>
    </xf>
    <xf numFmtId="188" fontId="6" fillId="13" borderId="161" xfId="0" applyNumberFormat="1" applyFont="1" applyFill="1" applyBorder="1">
      <alignment vertical="center"/>
    </xf>
    <xf numFmtId="188" fontId="6" fillId="13" borderId="158" xfId="0" applyNumberFormat="1" applyFont="1" applyFill="1" applyBorder="1">
      <alignment vertical="center"/>
    </xf>
    <xf numFmtId="188" fontId="6" fillId="4" borderId="68" xfId="0" applyNumberFormat="1" applyFont="1" applyFill="1" applyBorder="1">
      <alignment vertical="center"/>
    </xf>
    <xf numFmtId="188" fontId="6" fillId="4" borderId="162" xfId="0" applyNumberFormat="1" applyFont="1" applyFill="1" applyBorder="1">
      <alignment vertical="center"/>
    </xf>
    <xf numFmtId="188" fontId="6" fillId="13" borderId="165" xfId="0" applyNumberFormat="1" applyFont="1" applyFill="1" applyBorder="1">
      <alignment vertical="center"/>
    </xf>
    <xf numFmtId="188" fontId="6" fillId="13" borderId="68" xfId="0" applyNumberFormat="1" applyFont="1" applyFill="1" applyBorder="1">
      <alignment vertical="center"/>
    </xf>
    <xf numFmtId="188" fontId="6" fillId="7" borderId="70" xfId="0" applyNumberFormat="1" applyFont="1" applyFill="1" applyBorder="1">
      <alignment vertical="center"/>
    </xf>
    <xf numFmtId="188" fontId="6" fillId="7" borderId="61" xfId="0" applyNumberFormat="1" applyFont="1" applyFill="1" applyBorder="1">
      <alignment vertical="center"/>
    </xf>
    <xf numFmtId="188" fontId="6" fillId="7" borderId="66" xfId="0" applyNumberFormat="1" applyFont="1" applyFill="1" applyBorder="1">
      <alignment vertical="center"/>
    </xf>
    <xf numFmtId="188" fontId="6" fillId="6" borderId="166" xfId="0" applyNumberFormat="1" applyFont="1" applyFill="1" applyBorder="1" applyAlignment="1">
      <alignment horizontal="right" vertical="center"/>
    </xf>
    <xf numFmtId="188" fontId="6" fillId="6" borderId="69" xfId="0" applyNumberFormat="1" applyFont="1" applyFill="1" applyBorder="1" applyAlignment="1">
      <alignment horizontal="right" vertical="center"/>
    </xf>
    <xf numFmtId="188" fontId="6" fillId="6" borderId="167" xfId="0" applyNumberFormat="1" applyFont="1" applyFill="1" applyBorder="1" applyAlignment="1">
      <alignment horizontal="right" vertical="center"/>
    </xf>
    <xf numFmtId="188" fontId="6" fillId="2" borderId="0" xfId="0" applyNumberFormat="1" applyFont="1" applyFill="1" applyBorder="1" applyAlignment="1">
      <alignment horizontal="right" vertical="center"/>
    </xf>
    <xf numFmtId="182" fontId="6" fillId="2" borderId="5" xfId="0" applyNumberFormat="1" applyFont="1" applyFill="1" applyBorder="1" applyAlignment="1">
      <alignment vertical="center" wrapText="1"/>
    </xf>
    <xf numFmtId="182" fontId="6" fillId="2" borderId="10" xfId="0" applyNumberFormat="1" applyFont="1" applyFill="1" applyBorder="1" applyAlignment="1">
      <alignment vertical="center" wrapText="1"/>
    </xf>
    <xf numFmtId="182" fontId="6" fillId="2" borderId="16" xfId="0" applyNumberFormat="1" applyFont="1" applyFill="1" applyBorder="1" applyAlignment="1">
      <alignment vertical="center" wrapText="1"/>
    </xf>
    <xf numFmtId="182" fontId="6" fillId="2" borderId="1" xfId="0" applyNumberFormat="1" applyFont="1" applyFill="1" applyBorder="1" applyAlignment="1">
      <alignment horizontal="left" vertical="center" wrapText="1"/>
    </xf>
    <xf numFmtId="182" fontId="6" fillId="2" borderId="23" xfId="0" applyNumberFormat="1" applyFont="1" applyFill="1" applyBorder="1" applyAlignment="1">
      <alignment vertical="center" wrapText="1"/>
    </xf>
    <xf numFmtId="182" fontId="6" fillId="2" borderId="23" xfId="0" applyNumberFormat="1" applyFont="1" applyFill="1" applyBorder="1" applyAlignment="1">
      <alignment horizontal="left" vertical="center" wrapText="1"/>
    </xf>
    <xf numFmtId="182" fontId="6" fillId="2" borderId="1" xfId="0" applyNumberFormat="1" applyFont="1" applyFill="1" applyBorder="1" applyAlignment="1">
      <alignment vertical="center" wrapText="1"/>
    </xf>
    <xf numFmtId="182" fontId="6" fillId="2" borderId="10" xfId="0" applyNumberFormat="1" applyFont="1" applyFill="1" applyBorder="1" applyAlignment="1">
      <alignment horizontal="left" vertical="center" wrapText="1"/>
    </xf>
    <xf numFmtId="182" fontId="6" fillId="2" borderId="16" xfId="0" applyNumberFormat="1" applyFont="1" applyFill="1" applyBorder="1" applyAlignment="1">
      <alignment horizontal="left" vertical="center" wrapText="1"/>
    </xf>
    <xf numFmtId="182" fontId="6" fillId="2" borderId="129" xfId="0" applyNumberFormat="1" applyFont="1" applyFill="1" applyBorder="1" applyAlignment="1">
      <alignment horizontal="left" vertical="center" wrapText="1"/>
    </xf>
    <xf numFmtId="182" fontId="6" fillId="2" borderId="112" xfId="0" applyNumberFormat="1" applyFont="1" applyFill="1" applyBorder="1" applyAlignment="1">
      <alignment vertical="center" wrapText="1"/>
    </xf>
    <xf numFmtId="182" fontId="6" fillId="2" borderId="112" xfId="0" applyNumberFormat="1" applyFont="1" applyFill="1" applyBorder="1" applyAlignment="1">
      <alignment horizontal="left" vertical="center" wrapText="1"/>
    </xf>
    <xf numFmtId="182" fontId="6" fillId="2" borderId="15" xfId="0" applyNumberFormat="1" applyFont="1" applyFill="1" applyBorder="1" applyAlignment="1">
      <alignment vertical="center" wrapText="1"/>
    </xf>
    <xf numFmtId="182" fontId="6" fillId="2" borderId="23" xfId="0" applyNumberFormat="1" applyFont="1" applyFill="1" applyBorder="1" applyAlignment="1">
      <alignment horizontal="center" vertical="center" wrapText="1"/>
    </xf>
    <xf numFmtId="182" fontId="6" fillId="2" borderId="129" xfId="0" applyNumberFormat="1" applyFont="1" applyFill="1" applyBorder="1" applyAlignment="1">
      <alignment vertical="center" wrapText="1"/>
    </xf>
    <xf numFmtId="182" fontId="6" fillId="2" borderId="0" xfId="0" applyNumberFormat="1" applyFont="1" applyFill="1" applyBorder="1">
      <alignment vertical="center"/>
    </xf>
    <xf numFmtId="182" fontId="6" fillId="2" borderId="9" xfId="0" applyNumberFormat="1" applyFont="1" applyFill="1" applyBorder="1" applyAlignment="1">
      <alignment vertical="center" wrapText="1"/>
    </xf>
    <xf numFmtId="182" fontId="6" fillId="2" borderId="58" xfId="0" applyNumberFormat="1" applyFont="1" applyFill="1" applyBorder="1" applyAlignment="1">
      <alignment vertical="center" wrapText="1"/>
    </xf>
    <xf numFmtId="182" fontId="6" fillId="2" borderId="38" xfId="0" applyNumberFormat="1" applyFont="1" applyFill="1" applyBorder="1" applyAlignment="1">
      <alignment vertical="center" wrapText="1"/>
    </xf>
    <xf numFmtId="182" fontId="6" fillId="2" borderId="2" xfId="0" applyNumberFormat="1" applyFont="1" applyFill="1" applyBorder="1" applyAlignment="1">
      <alignment horizontal="left" vertical="center" wrapText="1"/>
    </xf>
    <xf numFmtId="182" fontId="6" fillId="2" borderId="39" xfId="0" applyNumberFormat="1" applyFont="1" applyFill="1" applyBorder="1" applyAlignment="1">
      <alignment vertical="center" wrapText="1"/>
    </xf>
    <xf numFmtId="182" fontId="6" fillId="2" borderId="39" xfId="0" applyNumberFormat="1" applyFont="1" applyFill="1" applyBorder="1" applyAlignment="1">
      <alignment horizontal="left" vertical="center" wrapText="1"/>
    </xf>
    <xf numFmtId="182" fontId="6" fillId="2" borderId="2" xfId="0" applyNumberFormat="1" applyFont="1" applyFill="1" applyBorder="1" applyAlignment="1">
      <alignment vertical="center" wrapText="1"/>
    </xf>
    <xf numFmtId="182" fontId="6" fillId="2" borderId="58" xfId="0" applyNumberFormat="1" applyFont="1" applyFill="1" applyBorder="1" applyAlignment="1">
      <alignment horizontal="left" vertical="center" wrapText="1"/>
    </xf>
    <xf numFmtId="182" fontId="6" fillId="2" borderId="38" xfId="0" applyNumberFormat="1" applyFont="1" applyFill="1" applyBorder="1" applyAlignment="1">
      <alignment horizontal="left" vertical="center" wrapText="1"/>
    </xf>
    <xf numFmtId="182" fontId="6" fillId="2" borderId="111" xfId="0" applyNumberFormat="1" applyFont="1" applyFill="1" applyBorder="1" applyAlignment="1">
      <alignment horizontal="left" vertical="center" wrapText="1"/>
    </xf>
    <xf numFmtId="182" fontId="6" fillId="2" borderId="102" xfId="0" applyNumberFormat="1" applyFont="1" applyFill="1" applyBorder="1" applyAlignment="1">
      <alignment vertical="center" wrapText="1"/>
    </xf>
    <xf numFmtId="182" fontId="6" fillId="2" borderId="102" xfId="0" applyNumberFormat="1" applyFont="1" applyFill="1" applyBorder="1" applyAlignment="1">
      <alignment horizontal="left" vertical="center" wrapText="1"/>
    </xf>
    <xf numFmtId="182" fontId="6" fillId="2" borderId="169" xfId="0" applyNumberFormat="1" applyFont="1" applyFill="1" applyBorder="1" applyAlignment="1">
      <alignment vertical="center" wrapText="1"/>
    </xf>
    <xf numFmtId="182" fontId="6" fillId="2" borderId="39" xfId="0" applyNumberFormat="1" applyFont="1" applyFill="1" applyBorder="1" applyAlignment="1">
      <alignment horizontal="center" vertical="center" wrapText="1"/>
    </xf>
    <xf numFmtId="182" fontId="6" fillId="2" borderId="111" xfId="0" applyNumberFormat="1" applyFont="1" applyFill="1" applyBorder="1" applyAlignment="1">
      <alignment vertical="center" wrapText="1"/>
    </xf>
    <xf numFmtId="182" fontId="6" fillId="2" borderId="170" xfId="0" applyNumberFormat="1" applyFont="1" applyFill="1" applyBorder="1" applyAlignment="1">
      <alignment vertical="center" wrapText="1"/>
    </xf>
    <xf numFmtId="182" fontId="6" fillId="2" borderId="171" xfId="0" applyNumberFormat="1" applyFont="1" applyFill="1" applyBorder="1" applyAlignment="1">
      <alignment vertical="center" wrapText="1"/>
    </xf>
    <xf numFmtId="182" fontId="6" fillId="2" borderId="172" xfId="0" applyNumberFormat="1" applyFont="1" applyFill="1" applyBorder="1" applyAlignment="1">
      <alignment vertical="center" wrapText="1"/>
    </xf>
    <xf numFmtId="182" fontId="6" fillId="2" borderId="99" xfId="0" applyNumberFormat="1" applyFont="1" applyFill="1" applyBorder="1" applyAlignment="1">
      <alignment horizontal="left" vertical="center" wrapText="1"/>
    </xf>
    <xf numFmtId="182" fontId="6" fillId="2" borderId="173" xfId="0" applyNumberFormat="1" applyFont="1" applyFill="1" applyBorder="1" applyAlignment="1">
      <alignment vertical="center" wrapText="1"/>
    </xf>
    <xf numFmtId="182" fontId="6" fillId="2" borderId="173" xfId="0" applyNumberFormat="1" applyFont="1" applyFill="1" applyBorder="1" applyAlignment="1">
      <alignment horizontal="left" vertical="center" wrapText="1"/>
    </xf>
    <xf numFmtId="182" fontId="6" fillId="2" borderId="99" xfId="0" applyNumberFormat="1" applyFont="1" applyFill="1" applyBorder="1" applyAlignment="1">
      <alignment vertical="center" wrapText="1"/>
    </xf>
    <xf numFmtId="182" fontId="6" fillId="2" borderId="171" xfId="0" applyNumberFormat="1" applyFont="1" applyFill="1" applyBorder="1" applyAlignment="1">
      <alignment horizontal="left" vertical="center" wrapText="1"/>
    </xf>
    <xf numFmtId="182" fontId="6" fillId="2" borderId="172" xfId="0" applyNumberFormat="1" applyFont="1" applyFill="1" applyBorder="1" applyAlignment="1">
      <alignment horizontal="left" vertical="center" wrapText="1"/>
    </xf>
    <xf numFmtId="182" fontId="6" fillId="2" borderId="100" xfId="0" applyNumberFormat="1" applyFont="1" applyFill="1" applyBorder="1" applyAlignment="1">
      <alignment horizontal="left" vertical="center" wrapText="1"/>
    </xf>
    <xf numFmtId="182" fontId="6" fillId="2" borderId="174" xfId="0" applyNumberFormat="1" applyFont="1" applyFill="1" applyBorder="1" applyAlignment="1">
      <alignment vertical="center" wrapText="1"/>
    </xf>
    <xf numFmtId="182" fontId="6" fillId="2" borderId="174" xfId="0" applyNumberFormat="1" applyFont="1" applyFill="1" applyBorder="1" applyAlignment="1">
      <alignment horizontal="left" vertical="center" wrapText="1"/>
    </xf>
    <xf numFmtId="182" fontId="6" fillId="2" borderId="175" xfId="0" applyNumberFormat="1" applyFont="1" applyFill="1" applyBorder="1" applyAlignment="1">
      <alignment vertical="center" wrapText="1"/>
    </xf>
    <xf numFmtId="182" fontId="6" fillId="2" borderId="173" xfId="0" applyNumberFormat="1" applyFont="1" applyFill="1" applyBorder="1" applyAlignment="1">
      <alignment horizontal="center" vertical="center" wrapText="1"/>
    </xf>
    <xf numFmtId="182" fontId="6" fillId="2" borderId="100" xfId="0" applyNumberFormat="1" applyFont="1" applyFill="1" applyBorder="1" applyAlignment="1">
      <alignment vertical="center" wrapText="1"/>
    </xf>
    <xf numFmtId="38" fontId="5" fillId="2" borderId="0" xfId="1" applyFont="1" applyFill="1" applyBorder="1" applyAlignment="1" applyProtection="1">
      <alignment vertical="center"/>
    </xf>
    <xf numFmtId="0" fontId="0" fillId="2" borderId="0" xfId="0" applyFill="1" applyAlignment="1">
      <alignment horizontal="center" vertical="center" wrapText="1"/>
    </xf>
    <xf numFmtId="0" fontId="6" fillId="2" borderId="88"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17" borderId="91" xfId="0" applyFont="1" applyFill="1" applyBorder="1">
      <alignment vertical="center"/>
    </xf>
    <xf numFmtId="0" fontId="6" fillId="2" borderId="92" xfId="0" applyFont="1" applyFill="1" applyBorder="1" applyAlignment="1">
      <alignment horizontal="center" vertical="center" wrapText="1"/>
    </xf>
    <xf numFmtId="0" fontId="6" fillId="17" borderId="93" xfId="0" applyFont="1" applyFill="1" applyBorder="1">
      <alignment vertical="center"/>
    </xf>
    <xf numFmtId="0" fontId="6" fillId="2" borderId="94"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14" borderId="93" xfId="0" applyFont="1" applyFill="1" applyBorder="1">
      <alignment vertical="center"/>
    </xf>
    <xf numFmtId="0" fontId="13" fillId="2" borderId="94" xfId="0" applyFont="1" applyFill="1" applyBorder="1" applyAlignment="1">
      <alignment horizontal="center" vertical="center" wrapText="1"/>
    </xf>
    <xf numFmtId="0" fontId="13" fillId="14" borderId="91" xfId="0" applyFont="1" applyFill="1" applyBorder="1">
      <alignment vertical="center"/>
    </xf>
    <xf numFmtId="0" fontId="0" fillId="2" borderId="4" xfId="0" applyFill="1" applyBorder="1">
      <alignment vertical="center"/>
    </xf>
    <xf numFmtId="38" fontId="13" fillId="2" borderId="4" xfId="1" applyFont="1" applyFill="1" applyBorder="1" applyAlignment="1" applyProtection="1">
      <alignment horizontal="left" vertical="center"/>
    </xf>
    <xf numFmtId="38" fontId="13" fillId="2" borderId="4" xfId="1" applyFont="1" applyFill="1" applyBorder="1" applyAlignment="1" applyProtection="1">
      <alignment horizontal="center" vertical="center"/>
    </xf>
    <xf numFmtId="38" fontId="13" fillId="2" borderId="0" xfId="1" applyFont="1" applyFill="1" applyBorder="1" applyAlignment="1" applyProtection="1">
      <alignment vertical="center"/>
    </xf>
    <xf numFmtId="0" fontId="5" fillId="2" borderId="0" xfId="0" applyFont="1" applyFill="1" applyAlignment="1">
      <alignment horizontal="center" vertical="center" wrapText="1"/>
    </xf>
    <xf numFmtId="38" fontId="13" fillId="2" borderId="0" xfId="1" applyFont="1" applyFill="1" applyBorder="1" applyAlignment="1" applyProtection="1">
      <alignment horizontal="center" vertical="center" wrapText="1"/>
    </xf>
    <xf numFmtId="188" fontId="6" fillId="3" borderId="12" xfId="0" applyNumberFormat="1" applyFont="1" applyFill="1" applyBorder="1">
      <alignment vertical="center"/>
    </xf>
    <xf numFmtId="188" fontId="6" fillId="3" borderId="13" xfId="0" applyNumberFormat="1" applyFont="1" applyFill="1" applyBorder="1">
      <alignment vertical="center"/>
    </xf>
    <xf numFmtId="188" fontId="6" fillId="3" borderId="33" xfId="0" applyNumberFormat="1" applyFont="1" applyFill="1" applyBorder="1">
      <alignment vertical="center"/>
    </xf>
    <xf numFmtId="188" fontId="6" fillId="3" borderId="37" xfId="0" applyNumberFormat="1" applyFont="1" applyFill="1" applyBorder="1">
      <alignment vertical="center"/>
    </xf>
    <xf numFmtId="188" fontId="6" fillId="3" borderId="14" xfId="0" applyNumberFormat="1" applyFont="1" applyFill="1" applyBorder="1">
      <alignment vertical="center"/>
    </xf>
    <xf numFmtId="182" fontId="0" fillId="2" borderId="0" xfId="0" applyNumberFormat="1" applyFill="1">
      <alignment vertical="center"/>
    </xf>
    <xf numFmtId="182" fontId="5" fillId="5" borderId="0" xfId="0" applyNumberFormat="1" applyFont="1" applyFill="1" applyBorder="1" applyAlignment="1">
      <alignment vertical="center" shrinkToFit="1"/>
    </xf>
    <xf numFmtId="188" fontId="25" fillId="5" borderId="32" xfId="0" applyNumberFormat="1" applyFont="1" applyFill="1" applyBorder="1">
      <alignment vertical="center"/>
    </xf>
    <xf numFmtId="182" fontId="13" fillId="2" borderId="4" xfId="1" applyNumberFormat="1" applyFont="1" applyFill="1" applyBorder="1" applyAlignment="1" applyProtection="1">
      <alignment horizontal="right" vertical="center"/>
    </xf>
    <xf numFmtId="188" fontId="6" fillId="3" borderId="3" xfId="0" applyNumberFormat="1" applyFont="1" applyFill="1" applyBorder="1">
      <alignment vertical="center"/>
    </xf>
    <xf numFmtId="188" fontId="25" fillId="5" borderId="177" xfId="0" applyNumberFormat="1" applyFont="1" applyFill="1" applyBorder="1">
      <alignment vertical="center"/>
    </xf>
    <xf numFmtId="182" fontId="13" fillId="2" borderId="4" xfId="0" applyNumberFormat="1" applyFont="1" applyFill="1" applyBorder="1" applyAlignment="1">
      <alignment horizontal="center" vertical="center"/>
    </xf>
    <xf numFmtId="180" fontId="6" fillId="3" borderId="5" xfId="0" applyNumberFormat="1" applyFont="1" applyFill="1" applyBorder="1">
      <alignment vertical="center"/>
    </xf>
    <xf numFmtId="180" fontId="6" fillId="3" borderId="10" xfId="0" applyNumberFormat="1" applyFont="1" applyFill="1" applyBorder="1">
      <alignment vertical="center"/>
    </xf>
    <xf numFmtId="180" fontId="6" fillId="3" borderId="16" xfId="0" applyNumberFormat="1" applyFont="1" applyFill="1" applyBorder="1">
      <alignment vertical="center"/>
    </xf>
    <xf numFmtId="180" fontId="6" fillId="3" borderId="2" xfId="0" applyNumberFormat="1" applyFont="1" applyFill="1" applyBorder="1">
      <alignment vertical="center"/>
    </xf>
    <xf numFmtId="180" fontId="6" fillId="3" borderId="23" xfId="0" applyNumberFormat="1" applyFont="1" applyFill="1" applyBorder="1">
      <alignment vertical="center"/>
    </xf>
    <xf numFmtId="182" fontId="5" fillId="5" borderId="0" xfId="0" applyNumberFormat="1" applyFont="1" applyFill="1" applyAlignment="1">
      <alignment vertical="center" shrinkToFit="1"/>
    </xf>
    <xf numFmtId="12" fontId="6" fillId="5" borderId="3" xfId="0" applyNumberFormat="1" applyFont="1" applyFill="1" applyBorder="1" applyAlignment="1">
      <alignment horizontal="center" vertical="center"/>
    </xf>
    <xf numFmtId="38" fontId="13" fillId="2" borderId="1" xfId="1" applyFont="1" applyFill="1" applyBorder="1" applyAlignment="1" applyProtection="1">
      <alignment horizontal="right" vertical="center"/>
    </xf>
    <xf numFmtId="188" fontId="6" fillId="3" borderId="117" xfId="0" applyNumberFormat="1" applyFont="1" applyFill="1" applyBorder="1">
      <alignment vertical="center"/>
    </xf>
    <xf numFmtId="188" fontId="6" fillId="3" borderId="118" xfId="0" applyNumberFormat="1" applyFont="1" applyFill="1" applyBorder="1">
      <alignment vertical="center"/>
    </xf>
    <xf numFmtId="188" fontId="6" fillId="3" borderId="119" xfId="0" applyNumberFormat="1" applyFont="1" applyFill="1" applyBorder="1">
      <alignment vertical="center"/>
    </xf>
    <xf numFmtId="188" fontId="6" fillId="3" borderId="95" xfId="0" applyNumberFormat="1" applyFont="1" applyFill="1" applyBorder="1">
      <alignment vertical="center"/>
    </xf>
    <xf numFmtId="188" fontId="6" fillId="3" borderId="120" xfId="0" applyNumberFormat="1" applyFont="1" applyFill="1" applyBorder="1">
      <alignment vertical="center"/>
    </xf>
    <xf numFmtId="188" fontId="6" fillId="4" borderId="178" xfId="0" applyNumberFormat="1" applyFont="1" applyFill="1" applyBorder="1">
      <alignment vertical="center"/>
    </xf>
    <xf numFmtId="188" fontId="6" fillId="5" borderId="1" xfId="0" applyNumberFormat="1" applyFont="1" applyFill="1" applyBorder="1">
      <alignment vertical="center"/>
    </xf>
    <xf numFmtId="182" fontId="13" fillId="2" borderId="3" xfId="1" applyNumberFormat="1" applyFont="1" applyFill="1" applyBorder="1" applyAlignment="1" applyProtection="1">
      <alignment horizontal="right" vertical="center"/>
    </xf>
    <xf numFmtId="188" fontId="6" fillId="3" borderId="25" xfId="0" applyNumberFormat="1" applyFont="1" applyFill="1" applyBorder="1">
      <alignment vertical="center"/>
    </xf>
    <xf numFmtId="188" fontId="6" fillId="3" borderId="26" xfId="0" applyNumberFormat="1" applyFont="1" applyFill="1" applyBorder="1">
      <alignment vertical="center"/>
    </xf>
    <xf numFmtId="188" fontId="6" fillId="3" borderId="35" xfId="0" applyNumberFormat="1" applyFont="1" applyFill="1" applyBorder="1">
      <alignment vertical="center"/>
    </xf>
    <xf numFmtId="188" fontId="6" fillId="3" borderId="40" xfId="0" applyNumberFormat="1" applyFont="1" applyFill="1" applyBorder="1">
      <alignment vertical="center"/>
    </xf>
    <xf numFmtId="182" fontId="6" fillId="4" borderId="179" xfId="0" applyNumberFormat="1" applyFont="1" applyFill="1" applyBorder="1">
      <alignment vertical="center"/>
    </xf>
    <xf numFmtId="188" fontId="13" fillId="2" borderId="125" xfId="0" applyNumberFormat="1" applyFont="1" applyFill="1" applyBorder="1">
      <alignment vertical="center"/>
    </xf>
    <xf numFmtId="182" fontId="0" fillId="2" borderId="6" xfId="0" applyNumberFormat="1" applyFill="1" applyBorder="1">
      <alignment vertical="center"/>
    </xf>
    <xf numFmtId="188" fontId="13" fillId="2" borderId="6" xfId="0" applyNumberFormat="1" applyFont="1" applyFill="1" applyBorder="1" applyAlignment="1">
      <alignment horizontal="left" vertical="center"/>
    </xf>
    <xf numFmtId="188" fontId="6" fillId="18" borderId="14" xfId="0" applyNumberFormat="1" applyFont="1" applyFill="1" applyBorder="1">
      <alignment vertical="center"/>
    </xf>
    <xf numFmtId="188" fontId="13" fillId="2" borderId="0" xfId="0" applyNumberFormat="1" applyFont="1" applyFill="1" applyBorder="1">
      <alignment vertical="center"/>
    </xf>
    <xf numFmtId="182" fontId="0" fillId="2" borderId="0" xfId="0" applyNumberFormat="1" applyFill="1" applyAlignment="1">
      <alignment horizontal="left" vertical="center"/>
    </xf>
    <xf numFmtId="182" fontId="0" fillId="2" borderId="0" xfId="0" applyNumberFormat="1" applyFill="1" applyAlignment="1">
      <alignment horizontal="center" vertical="center"/>
    </xf>
    <xf numFmtId="188" fontId="13" fillId="2" borderId="0" xfId="0" applyNumberFormat="1" applyFont="1" applyFill="1" applyBorder="1" applyAlignment="1">
      <alignment horizontal="center" vertical="center"/>
    </xf>
    <xf numFmtId="188" fontId="6" fillId="4" borderId="156" xfId="0" applyNumberFormat="1" applyFont="1" applyFill="1" applyBorder="1">
      <alignment vertical="center"/>
    </xf>
    <xf numFmtId="188" fontId="6" fillId="4" borderId="157" xfId="0" applyNumberFormat="1" applyFont="1" applyFill="1" applyBorder="1">
      <alignment vertical="center"/>
    </xf>
    <xf numFmtId="188" fontId="6" fillId="4" borderId="158" xfId="0" applyNumberFormat="1" applyFont="1" applyFill="1" applyBorder="1">
      <alignment vertical="center"/>
    </xf>
    <xf numFmtId="188" fontId="6" fillId="4" borderId="159" xfId="0" applyNumberFormat="1" applyFont="1" applyFill="1" applyBorder="1">
      <alignment vertical="center"/>
    </xf>
    <xf numFmtId="188" fontId="6" fillId="4" borderId="160" xfId="0" applyNumberFormat="1" applyFont="1" applyFill="1" applyBorder="1">
      <alignment vertical="center"/>
    </xf>
    <xf numFmtId="188" fontId="6" fillId="4" borderId="161" xfId="0" applyNumberFormat="1" applyFont="1" applyFill="1" applyBorder="1">
      <alignment vertical="center"/>
    </xf>
    <xf numFmtId="188" fontId="6" fillId="4" borderId="165" xfId="0" applyNumberFormat="1" applyFont="1" applyFill="1" applyBorder="1">
      <alignment vertical="center"/>
    </xf>
    <xf numFmtId="188" fontId="6" fillId="4" borderId="70" xfId="0" applyNumberFormat="1" applyFont="1" applyFill="1" applyBorder="1">
      <alignment vertical="center"/>
    </xf>
    <xf numFmtId="188" fontId="6" fillId="4" borderId="61" xfId="0" applyNumberFormat="1" applyFont="1" applyFill="1" applyBorder="1">
      <alignment vertical="center"/>
    </xf>
    <xf numFmtId="188" fontId="6" fillId="4" borderId="66" xfId="0" applyNumberFormat="1" applyFont="1" applyFill="1" applyBorder="1">
      <alignment vertical="center"/>
    </xf>
    <xf numFmtId="188" fontId="13" fillId="2" borderId="0" xfId="0" applyNumberFormat="1" applyFont="1" applyFill="1" applyBorder="1" applyAlignment="1">
      <alignment horizontal="right" vertical="center"/>
    </xf>
    <xf numFmtId="182" fontId="0" fillId="2" borderId="0" xfId="0" applyNumberFormat="1" applyFont="1" applyFill="1" applyAlignment="1">
      <alignment horizontal="right" vertical="center"/>
    </xf>
    <xf numFmtId="182" fontId="13" fillId="2" borderId="0" xfId="0" applyNumberFormat="1" applyFont="1" applyFill="1" applyBorder="1">
      <alignment vertical="center"/>
    </xf>
    <xf numFmtId="38" fontId="1" fillId="2" borderId="0" xfId="1" applyFont="1" applyFill="1" applyBorder="1" applyAlignment="1" applyProtection="1">
      <alignment vertical="center"/>
    </xf>
    <xf numFmtId="0" fontId="0" fillId="2" borderId="0" xfId="0" applyFill="1" applyAlignment="1">
      <alignment vertical="center" wrapText="1"/>
    </xf>
    <xf numFmtId="0" fontId="6" fillId="14" borderId="91" xfId="0" applyFont="1" applyFill="1" applyBorder="1">
      <alignment vertical="center"/>
    </xf>
    <xf numFmtId="0" fontId="6" fillId="14" borderId="93" xfId="0" applyFont="1" applyFill="1" applyBorder="1">
      <alignment vertical="center"/>
    </xf>
    <xf numFmtId="38" fontId="13" fillId="2" borderId="0" xfId="1" applyFont="1" applyFill="1" applyBorder="1" applyAlignment="1" applyProtection="1">
      <alignment vertical="center" wrapText="1"/>
    </xf>
    <xf numFmtId="188" fontId="6" fillId="6" borderId="180" xfId="0" applyNumberFormat="1" applyFont="1" applyFill="1" applyBorder="1">
      <alignment vertical="center"/>
    </xf>
    <xf numFmtId="188" fontId="6" fillId="16" borderId="181" xfId="0" applyNumberFormat="1" applyFont="1" applyFill="1" applyBorder="1">
      <alignment vertical="center"/>
    </xf>
    <xf numFmtId="188" fontId="39" fillId="7" borderId="182" xfId="0" applyNumberFormat="1" applyFont="1" applyFill="1" applyBorder="1">
      <alignment vertical="center"/>
    </xf>
    <xf numFmtId="0" fontId="29" fillId="2" borderId="4" xfId="0" applyFont="1" applyFill="1" applyBorder="1" applyAlignment="1">
      <alignment horizontal="center" vertical="center"/>
    </xf>
    <xf numFmtId="188" fontId="6" fillId="4" borderId="177" xfId="0" applyNumberFormat="1" applyFont="1" applyFill="1" applyBorder="1">
      <alignment vertical="center"/>
    </xf>
    <xf numFmtId="182" fontId="29" fillId="2" borderId="4" xfId="0" applyNumberFormat="1" applyFont="1" applyFill="1" applyBorder="1" applyAlignment="1">
      <alignment horizontal="center" vertical="center"/>
    </xf>
    <xf numFmtId="188" fontId="6" fillId="4" borderId="183" xfId="0" applyNumberFormat="1" applyFont="1" applyFill="1" applyBorder="1">
      <alignment vertical="center"/>
    </xf>
    <xf numFmtId="188" fontId="6" fillId="4" borderId="184" xfId="0" applyNumberFormat="1" applyFont="1" applyFill="1" applyBorder="1">
      <alignment vertical="center"/>
    </xf>
    <xf numFmtId="188" fontId="6" fillId="6" borderId="117" xfId="1" applyNumberFormat="1" applyFont="1" applyFill="1" applyBorder="1" applyAlignment="1" applyProtection="1">
      <alignment vertical="center"/>
    </xf>
    <xf numFmtId="188" fontId="6" fillId="4" borderId="185" xfId="0" applyNumberFormat="1" applyFont="1" applyFill="1" applyBorder="1">
      <alignment vertical="center"/>
    </xf>
    <xf numFmtId="182" fontId="6" fillId="4" borderId="186" xfId="0" applyNumberFormat="1" applyFont="1" applyFill="1" applyBorder="1">
      <alignment vertical="center"/>
    </xf>
    <xf numFmtId="188" fontId="6" fillId="6" borderId="89" xfId="0" applyNumberFormat="1" applyFont="1" applyFill="1" applyBorder="1">
      <alignment vertical="center"/>
    </xf>
    <xf numFmtId="188" fontId="6" fillId="4" borderId="187" xfId="0" applyNumberFormat="1" applyFont="1" applyFill="1" applyBorder="1">
      <alignment vertical="center"/>
    </xf>
    <xf numFmtId="180" fontId="6" fillId="2" borderId="6" xfId="0" applyNumberFormat="1" applyFont="1" applyFill="1" applyBorder="1" applyAlignment="1">
      <alignment horizontal="left" vertical="center"/>
    </xf>
    <xf numFmtId="180" fontId="13" fillId="2" borderId="6" xfId="0" applyNumberFormat="1" applyFont="1" applyFill="1" applyBorder="1" applyAlignment="1">
      <alignment horizontal="left" vertical="center"/>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188" fontId="6" fillId="2" borderId="7" xfId="0" applyNumberFormat="1" applyFont="1" applyFill="1" applyBorder="1">
      <alignment vertical="center"/>
    </xf>
    <xf numFmtId="188" fontId="6" fillId="2" borderId="30" xfId="0" applyNumberFormat="1" applyFont="1" applyFill="1" applyBorder="1">
      <alignment vertical="center"/>
    </xf>
    <xf numFmtId="182" fontId="6" fillId="2" borderId="33" xfId="0" applyNumberFormat="1" applyFont="1" applyFill="1" applyBorder="1">
      <alignment vertical="center"/>
    </xf>
    <xf numFmtId="188" fontId="6" fillId="2" borderId="188" xfId="0" applyNumberFormat="1" applyFont="1" applyFill="1" applyBorder="1">
      <alignment vertical="center"/>
    </xf>
    <xf numFmtId="188" fontId="6" fillId="2" borderId="6" xfId="0" applyNumberFormat="1" applyFont="1" applyFill="1" applyBorder="1">
      <alignment vertical="center"/>
    </xf>
    <xf numFmtId="180" fontId="6" fillId="2" borderId="0" xfId="0" applyNumberFormat="1" applyFont="1" applyFill="1" applyAlignment="1">
      <alignment horizontal="left" vertical="center"/>
    </xf>
    <xf numFmtId="180" fontId="13" fillId="2" borderId="0" xfId="0" applyNumberFormat="1" applyFont="1" applyFill="1" applyAlignment="1">
      <alignment horizontal="left" vertical="center"/>
    </xf>
    <xf numFmtId="0" fontId="6" fillId="2" borderId="48" xfId="0" applyFont="1" applyFill="1" applyBorder="1" applyAlignment="1">
      <alignment horizontal="center" vertical="center" wrapText="1"/>
    </xf>
    <xf numFmtId="0" fontId="6" fillId="2" borderId="69" xfId="0" applyFont="1" applyFill="1" applyBorder="1" applyAlignment="1">
      <alignment horizontal="center" vertical="center" wrapText="1"/>
    </xf>
    <xf numFmtId="188" fontId="6" fillId="2" borderId="72" xfId="0" applyNumberFormat="1" applyFont="1" applyFill="1" applyBorder="1">
      <alignment vertical="center"/>
    </xf>
    <xf numFmtId="188" fontId="6" fillId="2" borderId="69" xfId="0" applyNumberFormat="1" applyFont="1" applyFill="1" applyBorder="1">
      <alignment vertical="center"/>
    </xf>
    <xf numFmtId="188" fontId="6" fillId="2" borderId="61" xfId="0" applyNumberFormat="1" applyFont="1" applyFill="1" applyBorder="1">
      <alignment vertical="center"/>
    </xf>
    <xf numFmtId="188" fontId="6" fillId="2" borderId="162" xfId="0" applyNumberFormat="1" applyFont="1" applyFill="1" applyBorder="1">
      <alignment vertical="center"/>
    </xf>
    <xf numFmtId="188" fontId="6" fillId="2" borderId="163" xfId="0" applyNumberFormat="1" applyFont="1" applyFill="1" applyBorder="1">
      <alignment vertical="center"/>
    </xf>
    <xf numFmtId="188" fontId="6" fillId="2" borderId="164" xfId="0" applyNumberFormat="1" applyFont="1" applyFill="1" applyBorder="1">
      <alignment vertical="center"/>
    </xf>
    <xf numFmtId="188" fontId="6" fillId="2" borderId="165" xfId="0" applyNumberFormat="1" applyFont="1" applyFill="1" applyBorder="1">
      <alignment vertical="center"/>
    </xf>
    <xf numFmtId="188" fontId="6" fillId="2" borderId="67" xfId="0" applyNumberFormat="1" applyFont="1" applyFill="1" applyBorder="1">
      <alignment vertical="center"/>
    </xf>
    <xf numFmtId="188" fontId="6" fillId="6" borderId="189" xfId="0" applyNumberFormat="1" applyFont="1" applyFill="1" applyBorder="1">
      <alignment vertical="center"/>
    </xf>
    <xf numFmtId="188" fontId="6" fillId="6" borderId="190" xfId="0" applyNumberFormat="1" applyFont="1" applyFill="1" applyBorder="1">
      <alignment vertical="center"/>
    </xf>
    <xf numFmtId="188" fontId="6" fillId="2" borderId="72" xfId="0" applyNumberFormat="1" applyFont="1" applyFill="1" applyBorder="1" applyAlignment="1">
      <alignment horizontal="right" vertical="center"/>
    </xf>
    <xf numFmtId="188" fontId="6" fillId="2" borderId="167" xfId="0" applyNumberFormat="1" applyFont="1" applyFill="1" applyBorder="1" applyAlignment="1">
      <alignment horizontal="right" vertical="center"/>
    </xf>
    <xf numFmtId="38" fontId="6" fillId="2" borderId="4" xfId="1" applyFont="1" applyFill="1" applyBorder="1" applyAlignment="1" applyProtection="1">
      <alignment horizontal="left" vertical="center"/>
    </xf>
    <xf numFmtId="188" fontId="6" fillId="7" borderId="37" xfId="0" applyNumberFormat="1" applyFont="1" applyFill="1" applyBorder="1">
      <alignment vertical="center"/>
    </xf>
    <xf numFmtId="188" fontId="39" fillId="7" borderId="106" xfId="0" applyNumberFormat="1" applyFont="1" applyFill="1" applyBorder="1">
      <alignment vertical="center"/>
    </xf>
    <xf numFmtId="182" fontId="5" fillId="2" borderId="4" xfId="0" applyNumberFormat="1" applyFont="1" applyFill="1" applyBorder="1" applyAlignment="1">
      <alignment horizontal="center" vertical="center"/>
    </xf>
    <xf numFmtId="182" fontId="5" fillId="2" borderId="4" xfId="0" applyNumberFormat="1" applyFont="1" applyFill="1" applyBorder="1">
      <alignment vertical="center"/>
    </xf>
    <xf numFmtId="188" fontId="6" fillId="2" borderId="4" xfId="0" applyNumberFormat="1" applyFont="1" applyFill="1" applyBorder="1" applyAlignment="1">
      <alignment horizontal="left" vertical="center"/>
    </xf>
    <xf numFmtId="188" fontId="6" fillId="2" borderId="69" xfId="0" applyNumberFormat="1" applyFont="1" applyFill="1" applyBorder="1" applyAlignment="1">
      <alignment horizontal="right" vertical="center"/>
    </xf>
    <xf numFmtId="0" fontId="15" fillId="0" borderId="0" xfId="0" applyFont="1">
      <alignment vertical="center"/>
    </xf>
    <xf numFmtId="0" fontId="15" fillId="2" borderId="128" xfId="0" applyFont="1" applyFill="1" applyBorder="1">
      <alignment vertical="center"/>
    </xf>
    <xf numFmtId="0" fontId="15" fillId="2" borderId="1" xfId="0" applyFont="1" applyFill="1" applyBorder="1">
      <alignment vertical="center"/>
    </xf>
    <xf numFmtId="0" fontId="15" fillId="2" borderId="129" xfId="0" applyFont="1" applyFill="1" applyBorder="1">
      <alignment vertical="center"/>
    </xf>
    <xf numFmtId="0" fontId="15" fillId="2" borderId="130" xfId="0" applyFont="1" applyFill="1" applyBorder="1">
      <alignment vertical="center"/>
    </xf>
    <xf numFmtId="0" fontId="15" fillId="2" borderId="111" xfId="0" applyFont="1" applyFill="1" applyBorder="1">
      <alignment vertical="center"/>
    </xf>
    <xf numFmtId="0" fontId="15" fillId="2" borderId="195" xfId="0" applyFont="1" applyFill="1" applyBorder="1">
      <alignment vertical="center"/>
    </xf>
    <xf numFmtId="0" fontId="15" fillId="2" borderId="99" xfId="0" applyFont="1" applyFill="1" applyBorder="1">
      <alignment vertical="center"/>
    </xf>
    <xf numFmtId="0" fontId="15" fillId="2" borderId="100" xfId="0" applyFont="1" applyFill="1" applyBorder="1">
      <alignment vertical="center"/>
    </xf>
    <xf numFmtId="182" fontId="6" fillId="2" borderId="58" xfId="0" applyNumberFormat="1" applyFont="1" applyFill="1" applyBorder="1" applyAlignment="1">
      <alignment horizontal="left" vertical="center" wrapText="1"/>
    </xf>
    <xf numFmtId="182" fontId="6" fillId="2" borderId="171" xfId="0" applyNumberFormat="1" applyFont="1" applyFill="1" applyBorder="1" applyAlignment="1">
      <alignment horizontal="left" vertical="center" wrapText="1"/>
    </xf>
    <xf numFmtId="182" fontId="6" fillId="2" borderId="102" xfId="0" applyNumberFormat="1" applyFont="1" applyFill="1" applyBorder="1" applyAlignment="1">
      <alignment horizontal="left" vertical="center" wrapText="1"/>
    </xf>
    <xf numFmtId="182" fontId="6" fillId="2" borderId="174" xfId="0" applyNumberFormat="1" applyFont="1" applyFill="1" applyBorder="1" applyAlignment="1">
      <alignment horizontal="left" vertical="center" wrapText="1"/>
    </xf>
    <xf numFmtId="182" fontId="6" fillId="5" borderId="200" xfId="0" applyNumberFormat="1" applyFont="1" applyFill="1" applyBorder="1" applyAlignment="1">
      <alignment horizontal="center" vertical="center" wrapText="1"/>
    </xf>
    <xf numFmtId="182" fontId="6" fillId="5" borderId="201" xfId="0" applyNumberFormat="1" applyFont="1" applyFill="1" applyBorder="1" applyAlignment="1">
      <alignment horizontal="center" vertical="center" wrapText="1"/>
    </xf>
    <xf numFmtId="182" fontId="6" fillId="5" borderId="202" xfId="0" applyNumberFormat="1" applyFont="1" applyFill="1" applyBorder="1" applyAlignment="1">
      <alignment horizontal="center" vertical="center" wrapText="1"/>
    </xf>
    <xf numFmtId="182" fontId="6" fillId="5" borderId="203" xfId="0" applyNumberFormat="1" applyFont="1" applyFill="1" applyBorder="1" applyAlignment="1">
      <alignment horizontal="center" vertical="center" wrapText="1"/>
    </xf>
    <xf numFmtId="182" fontId="6" fillId="5" borderId="204" xfId="0" applyNumberFormat="1" applyFont="1" applyFill="1" applyBorder="1" applyAlignment="1">
      <alignment horizontal="center" vertical="center" wrapText="1"/>
    </xf>
    <xf numFmtId="182" fontId="6" fillId="5" borderId="205" xfId="0" applyNumberFormat="1" applyFont="1" applyFill="1" applyBorder="1" applyAlignment="1">
      <alignment horizontal="center" vertical="center" wrapText="1"/>
    </xf>
    <xf numFmtId="182" fontId="6" fillId="5" borderId="206" xfId="0" applyNumberFormat="1" applyFont="1" applyFill="1" applyBorder="1" applyAlignment="1">
      <alignment horizontal="center" vertical="center" wrapText="1"/>
    </xf>
    <xf numFmtId="182" fontId="6" fillId="5" borderId="207" xfId="0" applyNumberFormat="1" applyFont="1" applyFill="1" applyBorder="1" applyAlignment="1">
      <alignment horizontal="center" vertical="center" wrapText="1"/>
    </xf>
    <xf numFmtId="182" fontId="6" fillId="5" borderId="208" xfId="0" applyNumberFormat="1" applyFont="1" applyFill="1" applyBorder="1" applyAlignment="1">
      <alignment horizontal="center" vertical="center" wrapText="1"/>
    </xf>
    <xf numFmtId="182" fontId="6" fillId="5" borderId="209" xfId="0" applyNumberFormat="1" applyFont="1" applyFill="1" applyBorder="1" applyAlignment="1">
      <alignment horizontal="center" vertical="center" wrapText="1"/>
    </xf>
    <xf numFmtId="182" fontId="6" fillId="5" borderId="210" xfId="0" applyNumberFormat="1" applyFont="1" applyFill="1" applyBorder="1" applyAlignment="1">
      <alignment horizontal="center" vertical="center" wrapText="1"/>
    </xf>
    <xf numFmtId="182" fontId="6" fillId="5" borderId="211" xfId="0" applyNumberFormat="1" applyFont="1" applyFill="1" applyBorder="1" applyAlignment="1">
      <alignment horizontal="center" vertical="center" wrapText="1"/>
    </xf>
    <xf numFmtId="182" fontId="6" fillId="5" borderId="212" xfId="0" applyNumberFormat="1" applyFont="1" applyFill="1" applyBorder="1" applyAlignment="1">
      <alignment horizontal="center" vertical="center" wrapText="1"/>
    </xf>
    <xf numFmtId="182" fontId="6" fillId="5" borderId="16" xfId="0" applyNumberFormat="1" applyFont="1" applyFill="1" applyBorder="1" applyAlignment="1">
      <alignment horizontal="left" vertical="center" wrapText="1"/>
    </xf>
    <xf numFmtId="182" fontId="6" fillId="5" borderId="38" xfId="0" applyNumberFormat="1" applyFont="1" applyFill="1" applyBorder="1" applyAlignment="1">
      <alignment horizontal="left" vertical="center" wrapText="1"/>
    </xf>
    <xf numFmtId="182" fontId="6" fillId="5" borderId="172" xfId="0" applyNumberFormat="1" applyFont="1" applyFill="1" applyBorder="1" applyAlignment="1">
      <alignment horizontal="center" vertical="center" wrapText="1"/>
    </xf>
    <xf numFmtId="182" fontId="6" fillId="5" borderId="180" xfId="0" applyNumberFormat="1" applyFont="1" applyFill="1" applyBorder="1" applyAlignment="1">
      <alignment horizontal="left" vertical="center" wrapText="1"/>
    </xf>
    <xf numFmtId="182" fontId="6" fillId="5" borderId="103" xfId="0" applyNumberFormat="1" applyFont="1" applyFill="1" applyBorder="1" applyAlignment="1">
      <alignment horizontal="left" vertical="center" wrapText="1"/>
    </xf>
    <xf numFmtId="182" fontId="6" fillId="5" borderId="176" xfId="0" applyNumberFormat="1" applyFont="1" applyFill="1" applyBorder="1" applyAlignment="1">
      <alignment horizontal="center" vertical="center" wrapText="1"/>
    </xf>
    <xf numFmtId="182" fontId="6" fillId="5" borderId="1" xfId="0" applyNumberFormat="1" applyFont="1" applyFill="1" applyBorder="1" applyAlignment="1">
      <alignment horizontal="left" vertical="center" wrapText="1"/>
    </xf>
    <xf numFmtId="182" fontId="6" fillId="5" borderId="2" xfId="0" applyNumberFormat="1" applyFont="1" applyFill="1" applyBorder="1" applyAlignment="1">
      <alignment horizontal="left" vertical="center" wrapText="1"/>
    </xf>
    <xf numFmtId="182" fontId="6" fillId="5" borderId="1" xfId="0" applyNumberFormat="1" applyFont="1" applyFill="1" applyBorder="1" applyAlignment="1">
      <alignment vertical="center" wrapText="1"/>
    </xf>
    <xf numFmtId="182" fontId="6" fillId="5" borderId="2" xfId="0" applyNumberFormat="1" applyFont="1" applyFill="1" applyBorder="1" applyAlignment="1">
      <alignment vertical="center" wrapText="1"/>
    </xf>
    <xf numFmtId="182" fontId="6" fillId="5" borderId="129" xfId="0" applyNumberFormat="1" applyFont="1" applyFill="1" applyBorder="1" applyAlignment="1">
      <alignment horizontal="left" vertical="center" wrapText="1"/>
    </xf>
    <xf numFmtId="182" fontId="6" fillId="5" borderId="111" xfId="0" applyNumberFormat="1" applyFont="1" applyFill="1" applyBorder="1" applyAlignment="1">
      <alignment horizontal="left" vertical="center" wrapText="1"/>
    </xf>
    <xf numFmtId="182" fontId="6" fillId="5" borderId="129" xfId="0" applyNumberFormat="1" applyFont="1" applyFill="1" applyBorder="1" applyAlignment="1">
      <alignment vertical="center" wrapText="1"/>
    </xf>
    <xf numFmtId="182" fontId="6" fillId="5" borderId="111" xfId="0" applyNumberFormat="1" applyFont="1" applyFill="1" applyBorder="1" applyAlignment="1">
      <alignment vertical="center" wrapText="1"/>
    </xf>
    <xf numFmtId="0" fontId="53" fillId="0" borderId="0" xfId="3" applyFont="1" applyAlignment="1">
      <alignment horizontal="left" vertical="top"/>
    </xf>
    <xf numFmtId="0" fontId="53" fillId="5" borderId="0" xfId="3" applyFont="1" applyFill="1" applyAlignment="1">
      <alignment horizontal="left" vertical="top"/>
    </xf>
    <xf numFmtId="0" fontId="53" fillId="12" borderId="0" xfId="3" applyFont="1" applyFill="1" applyAlignment="1">
      <alignment horizontal="left" vertical="top"/>
    </xf>
    <xf numFmtId="0" fontId="56" fillId="12" borderId="0" xfId="3" applyFont="1" applyFill="1" applyAlignment="1">
      <alignment horizontal="left" vertical="top"/>
    </xf>
    <xf numFmtId="0" fontId="53" fillId="5" borderId="0" xfId="3" applyFont="1" applyFill="1" applyAlignment="1">
      <alignment horizontal="left" vertical="top" indent="1"/>
    </xf>
    <xf numFmtId="0" fontId="53" fillId="5" borderId="0" xfId="3" applyFont="1" applyFill="1" applyAlignment="1">
      <alignment vertical="top"/>
    </xf>
    <xf numFmtId="0" fontId="53" fillId="19" borderId="0" xfId="3" applyFont="1" applyFill="1" applyAlignment="1">
      <alignment horizontal="left" vertical="top"/>
    </xf>
    <xf numFmtId="0" fontId="56" fillId="19" borderId="0" xfId="3" applyFont="1" applyFill="1" applyAlignment="1">
      <alignment horizontal="left" vertical="top"/>
    </xf>
    <xf numFmtId="0" fontId="53" fillId="20" borderId="0" xfId="3" applyFont="1" applyFill="1" applyAlignment="1">
      <alignment horizontal="left" vertical="top"/>
    </xf>
    <xf numFmtId="0" fontId="56" fillId="20" borderId="0" xfId="3" applyFont="1" applyFill="1" applyAlignment="1">
      <alignment horizontal="left" vertical="top"/>
    </xf>
    <xf numFmtId="0" fontId="53" fillId="5" borderId="0" xfId="3" applyFont="1" applyFill="1" applyAlignment="1">
      <alignment horizontal="left" vertical="top" wrapText="1"/>
    </xf>
    <xf numFmtId="0" fontId="59" fillId="5" borderId="0" xfId="3" applyFont="1" applyFill="1" applyAlignment="1">
      <alignment horizontal="left" vertical="top"/>
    </xf>
    <xf numFmtId="0" fontId="59" fillId="5" borderId="0" xfId="3" applyFont="1" applyFill="1" applyAlignment="1">
      <alignment horizontal="left" vertical="top" wrapText="1"/>
    </xf>
    <xf numFmtId="0" fontId="53" fillId="5" borderId="0" xfId="3" applyFont="1" applyFill="1" applyAlignment="1">
      <alignment vertical="top"/>
    </xf>
    <xf numFmtId="0" fontId="53" fillId="5" borderId="0" xfId="3" applyFont="1" applyFill="1" applyAlignment="1">
      <alignment vertical="top" wrapText="1"/>
    </xf>
    <xf numFmtId="0" fontId="53" fillId="5" borderId="0" xfId="3" applyFont="1" applyFill="1" applyAlignment="1">
      <alignment vertical="top"/>
    </xf>
    <xf numFmtId="0" fontId="60" fillId="5" borderId="0" xfId="3" applyFont="1" applyFill="1" applyAlignment="1">
      <alignment horizontal="left" vertical="top" wrapText="1"/>
    </xf>
    <xf numFmtId="0" fontId="53" fillId="5" borderId="0" xfId="3" applyFont="1" applyFill="1" applyAlignment="1">
      <alignment horizontal="left" vertical="top" wrapText="1"/>
    </xf>
    <xf numFmtId="0" fontId="57" fillId="5" borderId="0" xfId="3" applyFont="1" applyFill="1" applyAlignment="1">
      <alignment vertical="top" wrapText="1"/>
    </xf>
    <xf numFmtId="0" fontId="3" fillId="2" borderId="4" xfId="0" applyFont="1" applyFill="1" applyBorder="1" applyAlignment="1">
      <alignment horizontal="center" vertical="center"/>
    </xf>
    <xf numFmtId="182" fontId="6" fillId="2" borderId="4" xfId="0" applyNumberFormat="1" applyFont="1" applyFill="1" applyBorder="1" applyAlignment="1">
      <alignment horizontal="right" vertical="center"/>
    </xf>
    <xf numFmtId="41" fontId="6" fillId="0" borderId="4" xfId="2" applyFont="1" applyBorder="1" applyAlignment="1">
      <alignment horizontal="right" vertical="center"/>
    </xf>
    <xf numFmtId="190" fontId="6" fillId="6" borderId="33" xfId="0" applyNumberFormat="1" applyFont="1" applyFill="1" applyBorder="1" applyAlignment="1">
      <alignment horizontal="right" vertical="center"/>
    </xf>
    <xf numFmtId="191" fontId="6" fillId="6" borderId="31" xfId="0" applyNumberFormat="1" applyFont="1" applyFill="1" applyBorder="1" applyAlignment="1">
      <alignment horizontal="right" vertical="center"/>
    </xf>
    <xf numFmtId="190" fontId="6" fillId="7" borderId="30" xfId="0" applyNumberFormat="1" applyFont="1" applyFill="1" applyBorder="1" applyAlignment="1">
      <alignment horizontal="right" vertical="center"/>
    </xf>
    <xf numFmtId="0" fontId="15" fillId="2" borderId="1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49" fontId="13" fillId="2" borderId="15" xfId="0" applyNumberFormat="1" applyFont="1" applyFill="1" applyBorder="1" applyAlignment="1">
      <alignment horizontal="center" vertical="center"/>
    </xf>
    <xf numFmtId="0" fontId="23" fillId="2" borderId="34" xfId="0" applyFont="1" applyFill="1" applyBorder="1" applyAlignment="1">
      <alignment horizontal="left" vertical="center" wrapText="1"/>
    </xf>
    <xf numFmtId="191" fontId="6" fillId="6" borderId="7" xfId="0" applyNumberFormat="1" applyFont="1" applyFill="1" applyBorder="1" applyAlignment="1">
      <alignment horizontal="right" vertical="center"/>
    </xf>
    <xf numFmtId="191" fontId="6" fillId="6" borderId="14" xfId="0" applyNumberFormat="1" applyFont="1" applyFill="1" applyBorder="1" applyAlignment="1">
      <alignment horizontal="right" vertical="center"/>
    </xf>
    <xf numFmtId="49" fontId="13" fillId="2" borderId="10" xfId="0" applyNumberFormat="1" applyFont="1" applyFill="1" applyBorder="1" applyAlignment="1">
      <alignment horizontal="center" vertical="center"/>
    </xf>
    <xf numFmtId="0" fontId="23" fillId="2" borderId="26" xfId="0" applyFont="1" applyFill="1" applyBorder="1" applyAlignment="1">
      <alignment horizontal="left" vertical="center" wrapText="1"/>
    </xf>
    <xf numFmtId="0" fontId="15" fillId="2" borderId="4" xfId="0" applyFont="1" applyFill="1" applyBorder="1" applyAlignment="1">
      <alignment horizontal="left" vertical="top" wrapText="1"/>
    </xf>
    <xf numFmtId="49" fontId="13" fillId="2" borderId="16" xfId="0" applyNumberFormat="1" applyFont="1" applyFill="1" applyBorder="1" applyAlignment="1">
      <alignment horizontal="center" vertical="center"/>
    </xf>
    <xf numFmtId="0" fontId="23" fillId="2" borderId="35" xfId="0" applyFont="1" applyFill="1" applyBorder="1" applyAlignment="1">
      <alignment horizontal="left" vertical="center" wrapText="1"/>
    </xf>
    <xf numFmtId="49" fontId="13" fillId="2" borderId="17" xfId="0" applyNumberFormat="1" applyFont="1" applyFill="1" applyBorder="1" applyAlignment="1">
      <alignment horizontal="center" vertical="center"/>
    </xf>
    <xf numFmtId="49" fontId="23" fillId="2" borderId="36" xfId="0" applyNumberFormat="1" applyFont="1" applyFill="1" applyBorder="1" applyAlignment="1">
      <alignment horizontal="left" vertical="center"/>
    </xf>
    <xf numFmtId="188" fontId="6" fillId="6" borderId="64" xfId="0" applyNumberFormat="1" applyFont="1" applyFill="1" applyBorder="1" applyAlignment="1">
      <alignment horizontal="right" vertical="center"/>
    </xf>
    <xf numFmtId="188" fontId="6" fillId="6" borderId="64" xfId="0" applyNumberFormat="1" applyFont="1" applyFill="1" applyBorder="1" applyAlignment="1">
      <alignment horizontal="center" vertical="center"/>
    </xf>
    <xf numFmtId="0" fontId="15" fillId="2" borderId="4" xfId="0" applyFont="1" applyFill="1" applyBorder="1" applyAlignment="1">
      <alignment horizontal="left" vertical="top"/>
    </xf>
    <xf numFmtId="0" fontId="21" fillId="2" borderId="4" xfId="0" applyFont="1" applyFill="1" applyBorder="1" applyAlignment="1">
      <alignment horizontal="center" vertical="center" wrapText="1"/>
    </xf>
    <xf numFmtId="182" fontId="6" fillId="6" borderId="4" xfId="0" applyNumberFormat="1" applyFont="1" applyFill="1" applyBorder="1" applyAlignment="1">
      <alignment horizontal="right" vertical="center"/>
    </xf>
    <xf numFmtId="184" fontId="11" fillId="6" borderId="37" xfId="1" applyNumberFormat="1" applyFont="1" applyFill="1" applyBorder="1" applyAlignment="1" applyProtection="1">
      <alignment horizontal="right" vertical="center"/>
    </xf>
    <xf numFmtId="0" fontId="15" fillId="2" borderId="12" xfId="0" applyFont="1" applyFill="1" applyBorder="1" applyAlignment="1">
      <alignment horizontal="center" vertical="center"/>
    </xf>
    <xf numFmtId="0" fontId="15" fillId="2" borderId="4" xfId="0" applyFont="1" applyFill="1" applyBorder="1" applyAlignment="1">
      <alignment horizontal="center" vertical="center"/>
    </xf>
    <xf numFmtId="190" fontId="6" fillId="6" borderId="12" xfId="0" applyNumberFormat="1" applyFont="1" applyFill="1" applyBorder="1" applyAlignment="1">
      <alignment horizontal="right" vertical="center"/>
    </xf>
    <xf numFmtId="180" fontId="4" fillId="2" borderId="76" xfId="0" applyNumberFormat="1" applyFont="1" applyFill="1" applyBorder="1" applyAlignment="1">
      <alignment horizontal="right" vertical="center"/>
    </xf>
    <xf numFmtId="0" fontId="15" fillId="2" borderId="0" xfId="0" applyFont="1" applyFill="1" applyBorder="1" applyAlignment="1">
      <alignment horizontal="left" vertical="center" wrapText="1"/>
    </xf>
    <xf numFmtId="180" fontId="15" fillId="2" borderId="76" xfId="0" applyNumberFormat="1" applyFont="1" applyFill="1" applyBorder="1" applyAlignment="1">
      <alignment horizontal="right" vertical="center"/>
    </xf>
    <xf numFmtId="0" fontId="15" fillId="2" borderId="10"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13" xfId="0" applyFont="1" applyFill="1" applyBorder="1" applyAlignment="1">
      <alignment horizontal="left" vertical="center" wrapText="1"/>
    </xf>
    <xf numFmtId="0" fontId="15" fillId="2" borderId="13" xfId="0" applyFont="1" applyFill="1" applyBorder="1" applyAlignment="1">
      <alignment horizontal="left" vertical="center"/>
    </xf>
    <xf numFmtId="0" fontId="13" fillId="2" borderId="48" xfId="0" applyFont="1" applyFill="1" applyBorder="1" applyAlignment="1">
      <alignment horizontal="right" vertical="center"/>
    </xf>
    <xf numFmtId="0" fontId="15" fillId="2" borderId="69" xfId="0" applyFont="1" applyFill="1" applyBorder="1" applyAlignment="1">
      <alignment horizontal="center" vertical="center"/>
    </xf>
    <xf numFmtId="0" fontId="13" fillId="2" borderId="46" xfId="0" applyFont="1" applyFill="1" applyBorder="1" applyAlignment="1">
      <alignment horizontal="left" vertical="center"/>
    </xf>
    <xf numFmtId="0" fontId="15" fillId="2" borderId="47" xfId="0" applyFont="1" applyFill="1" applyBorder="1" applyAlignment="1">
      <alignment horizontal="center" vertical="center"/>
    </xf>
    <xf numFmtId="182" fontId="11" fillId="5" borderId="62" xfId="2" applyNumberFormat="1" applyFont="1" applyFill="1" applyBorder="1" applyAlignment="1">
      <alignment horizontal="right" vertical="center"/>
    </xf>
    <xf numFmtId="182" fontId="11" fillId="5" borderId="65" xfId="0" applyNumberFormat="1" applyFont="1" applyFill="1" applyBorder="1" applyAlignment="1">
      <alignment horizontal="right" vertical="center"/>
    </xf>
    <xf numFmtId="49" fontId="15" fillId="2" borderId="7" xfId="0" applyNumberFormat="1"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3" xfId="0" applyFont="1" applyFill="1" applyBorder="1" applyAlignment="1">
      <alignment horizontal="center" vertical="center" wrapText="1"/>
    </xf>
    <xf numFmtId="182" fontId="15" fillId="2" borderId="47" xfId="0" applyNumberFormat="1" applyFont="1" applyFill="1" applyBorder="1" applyAlignment="1">
      <alignment horizontal="right" vertical="center"/>
    </xf>
    <xf numFmtId="182" fontId="15" fillId="2" borderId="58" xfId="0" applyNumberFormat="1" applyFont="1" applyFill="1" applyBorder="1" applyAlignment="1">
      <alignment horizontal="right" vertical="center"/>
    </xf>
    <xf numFmtId="182" fontId="4" fillId="3" borderId="43" xfId="0" applyNumberFormat="1" applyFont="1" applyFill="1" applyBorder="1" applyAlignment="1">
      <alignment horizontal="right" vertical="center"/>
    </xf>
    <xf numFmtId="182" fontId="4" fillId="2" borderId="58" xfId="0" applyNumberFormat="1" applyFont="1" applyFill="1" applyBorder="1" applyAlignment="1">
      <alignment horizontal="right" vertical="center"/>
    </xf>
    <xf numFmtId="182" fontId="4" fillId="11" borderId="43" xfId="0" applyNumberFormat="1" applyFont="1" applyFill="1" applyBorder="1" applyAlignment="1">
      <alignment horizontal="right" vertical="center"/>
    </xf>
    <xf numFmtId="0" fontId="0" fillId="2" borderId="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21" fillId="2" borderId="4" xfId="0" applyFont="1" applyFill="1" applyBorder="1" applyAlignment="1">
      <alignment horizontal="center" vertical="center"/>
    </xf>
    <xf numFmtId="193" fontId="6" fillId="7" borderId="30" xfId="0" applyNumberFormat="1" applyFont="1" applyFill="1" applyBorder="1" applyAlignment="1">
      <alignment horizontal="center" vertical="center"/>
    </xf>
    <xf numFmtId="182" fontId="15" fillId="2" borderId="77" xfId="0" applyNumberFormat="1" applyFont="1" applyFill="1" applyBorder="1" applyAlignment="1">
      <alignment horizontal="center" vertical="center"/>
    </xf>
    <xf numFmtId="191" fontId="25" fillId="7" borderId="31" xfId="0" applyNumberFormat="1" applyFont="1" applyFill="1" applyBorder="1" applyAlignment="1">
      <alignment horizontal="right" vertical="center"/>
    </xf>
    <xf numFmtId="191" fontId="25" fillId="7" borderId="31" xfId="0" applyNumberFormat="1" applyFont="1" applyFill="1" applyBorder="1" applyAlignment="1">
      <alignment horizontal="center" vertical="center"/>
    </xf>
    <xf numFmtId="182" fontId="15" fillId="2" borderId="78" xfId="0" applyNumberFormat="1" applyFont="1" applyFill="1" applyBorder="1" applyAlignment="1">
      <alignment horizontal="center" vertical="center"/>
    </xf>
    <xf numFmtId="190" fontId="6" fillId="6" borderId="7" xfId="0" applyNumberFormat="1" applyFont="1" applyFill="1" applyBorder="1" applyAlignment="1">
      <alignment horizontal="right" vertical="center"/>
    </xf>
    <xf numFmtId="193" fontId="6" fillId="6" borderId="7" xfId="0" applyNumberFormat="1" applyFont="1" applyFill="1" applyBorder="1" applyAlignment="1">
      <alignment horizontal="right" vertical="center"/>
    </xf>
    <xf numFmtId="0" fontId="13" fillId="2" borderId="8" xfId="0" applyFont="1" applyFill="1" applyBorder="1" applyAlignment="1">
      <alignment horizontal="center" vertical="center"/>
    </xf>
    <xf numFmtId="182" fontId="4" fillId="2" borderId="77" xfId="0" applyNumberFormat="1" applyFont="1" applyFill="1" applyBorder="1" applyAlignment="1">
      <alignment horizontal="center" vertical="center"/>
    </xf>
    <xf numFmtId="191" fontId="6" fillId="7" borderId="31" xfId="0" applyNumberFormat="1" applyFont="1" applyFill="1" applyBorder="1" applyAlignment="1">
      <alignment horizontal="center" vertical="center"/>
    </xf>
    <xf numFmtId="182" fontId="4" fillId="2" borderId="78" xfId="0" applyNumberFormat="1" applyFont="1" applyFill="1" applyBorder="1" applyAlignment="1">
      <alignment horizontal="center" vertical="center"/>
    </xf>
    <xf numFmtId="190" fontId="6" fillId="6" borderId="30" xfId="0" applyNumberFormat="1" applyFont="1" applyFill="1" applyBorder="1" applyAlignment="1">
      <alignment horizontal="right" vertical="center"/>
    </xf>
    <xf numFmtId="190" fontId="6" fillId="7" borderId="30" xfId="0" applyNumberFormat="1" applyFont="1" applyFill="1" applyBorder="1" applyAlignment="1">
      <alignment horizontal="center" vertical="center"/>
    </xf>
    <xf numFmtId="190" fontId="6" fillId="7" borderId="7" xfId="0" applyNumberFormat="1" applyFont="1" applyFill="1" applyBorder="1" applyAlignment="1">
      <alignment horizontal="right" vertical="center"/>
    </xf>
    <xf numFmtId="191" fontId="6" fillId="7" borderId="7" xfId="0" applyNumberFormat="1" applyFont="1" applyFill="1" applyBorder="1" applyAlignment="1">
      <alignment horizontal="right" vertical="center"/>
    </xf>
    <xf numFmtId="191" fontId="6" fillId="6" borderId="8" xfId="0" applyNumberFormat="1" applyFont="1" applyFill="1" applyBorder="1" applyAlignment="1">
      <alignment horizontal="right" vertical="center"/>
    </xf>
    <xf numFmtId="191" fontId="6" fillId="6" borderId="8" xfId="0" applyNumberFormat="1" applyFont="1" applyFill="1" applyBorder="1" applyAlignment="1">
      <alignment horizontal="center" vertical="center"/>
    </xf>
    <xf numFmtId="182" fontId="15" fillId="2" borderId="8" xfId="0" applyNumberFormat="1" applyFont="1" applyFill="1" applyBorder="1" applyAlignment="1">
      <alignment horizontal="center" vertical="center"/>
    </xf>
    <xf numFmtId="193" fontId="6" fillId="6" borderId="12" xfId="0" applyNumberFormat="1" applyFont="1" applyFill="1" applyBorder="1" applyAlignment="1">
      <alignment horizontal="center" vertical="center"/>
    </xf>
    <xf numFmtId="182" fontId="15" fillId="2" borderId="12" xfId="0" applyNumberFormat="1" applyFont="1" applyFill="1" applyBorder="1" applyAlignment="1">
      <alignment horizontal="center" vertical="center"/>
    </xf>
    <xf numFmtId="190" fontId="6" fillId="6" borderId="12" xfId="0" applyNumberFormat="1" applyFont="1" applyFill="1" applyBorder="1" applyAlignment="1">
      <alignment horizontal="center" vertical="center"/>
    </xf>
    <xf numFmtId="191" fontId="6" fillId="6" borderId="7" xfId="0" applyNumberFormat="1" applyFont="1" applyFill="1" applyBorder="1" applyAlignment="1">
      <alignment horizontal="center" vertical="center"/>
    </xf>
    <xf numFmtId="182" fontId="15" fillId="2" borderId="7" xfId="0" applyNumberFormat="1" applyFont="1" applyFill="1" applyBorder="1" applyAlignment="1">
      <alignment horizontal="center" vertical="center"/>
    </xf>
    <xf numFmtId="0" fontId="15" fillId="2" borderId="8" xfId="0" applyFont="1" applyFill="1" applyBorder="1" applyAlignment="1">
      <alignment horizontal="left" vertical="center" indent="1" shrinkToFit="1"/>
    </xf>
    <xf numFmtId="0" fontId="13" fillId="2" borderId="7" xfId="0" applyFont="1" applyFill="1" applyBorder="1" applyAlignment="1">
      <alignment horizontal="center" vertical="center"/>
    </xf>
    <xf numFmtId="0" fontId="15" fillId="2" borderId="13" xfId="0" applyFont="1" applyFill="1" applyBorder="1" applyAlignment="1">
      <alignment horizontal="left" vertical="center" indent="1"/>
    </xf>
    <xf numFmtId="0" fontId="15" fillId="2" borderId="13" xfId="0" applyFont="1" applyFill="1" applyBorder="1" applyAlignment="1">
      <alignment horizontal="left" vertical="center" shrinkToFit="1"/>
    </xf>
    <xf numFmtId="0" fontId="15" fillId="2" borderId="13" xfId="0" applyFont="1" applyFill="1" applyBorder="1" applyAlignment="1">
      <alignment horizontal="left" vertical="center" wrapText="1" shrinkToFit="1"/>
    </xf>
    <xf numFmtId="0" fontId="15" fillId="2" borderId="14" xfId="0" applyFont="1" applyFill="1" applyBorder="1" applyAlignment="1">
      <alignment horizontal="left" vertical="center" indent="1" shrinkToFit="1"/>
    </xf>
    <xf numFmtId="0" fontId="15" fillId="2" borderId="12" xfId="0" applyFont="1" applyFill="1" applyBorder="1" applyAlignment="1">
      <alignment vertical="center" wrapText="1"/>
    </xf>
    <xf numFmtId="0" fontId="15" fillId="2" borderId="12" xfId="0" applyFont="1" applyFill="1" applyBorder="1">
      <alignment vertical="center"/>
    </xf>
    <xf numFmtId="0" fontId="13" fillId="2" borderId="1" xfId="0" applyFont="1" applyFill="1" applyBorder="1" applyAlignment="1">
      <alignment horizontal="right" vertical="center"/>
    </xf>
    <xf numFmtId="0" fontId="15" fillId="2" borderId="12" xfId="0" applyFont="1" applyFill="1" applyBorder="1" applyAlignment="1">
      <alignment horizontal="right" vertical="center"/>
    </xf>
    <xf numFmtId="49" fontId="4" fillId="10" borderId="32" xfId="0" applyNumberFormat="1" applyFont="1" applyFill="1" applyBorder="1" applyAlignment="1">
      <alignment horizontal="center" vertical="center"/>
    </xf>
    <xf numFmtId="49" fontId="4" fillId="10" borderId="63"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15" fillId="2" borderId="8" xfId="0" applyFont="1" applyFill="1" applyBorder="1" applyAlignment="1">
      <alignment horizontal="left" vertical="center"/>
    </xf>
    <xf numFmtId="0" fontId="13" fillId="2" borderId="12" xfId="0" applyFont="1" applyFill="1" applyBorder="1" applyAlignment="1">
      <alignment horizontal="center" vertical="center" wrapText="1" shrinkToFit="1"/>
    </xf>
    <xf numFmtId="0" fontId="13" fillId="2" borderId="12" xfId="0" applyFont="1" applyFill="1" applyBorder="1" applyAlignment="1">
      <alignment horizontal="center" vertical="center" shrinkToFit="1"/>
    </xf>
    <xf numFmtId="0" fontId="15" fillId="2" borderId="13" xfId="0" applyFont="1" applyFill="1" applyBorder="1" applyAlignment="1">
      <alignment horizontal="center" vertical="center"/>
    </xf>
    <xf numFmtId="0" fontId="15" fillId="2" borderId="33"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6" xfId="0" applyFont="1" applyFill="1" applyBorder="1" applyAlignment="1">
      <alignment horizontal="center" vertical="center" wrapText="1"/>
    </xf>
    <xf numFmtId="182" fontId="15" fillId="2" borderId="48" xfId="1" applyNumberFormat="1" applyFont="1" applyFill="1" applyBorder="1" applyAlignment="1" applyProtection="1">
      <alignment horizontal="right" vertical="center"/>
    </xf>
    <xf numFmtId="188" fontId="15" fillId="7" borderId="56" xfId="1" applyNumberFormat="1" applyFont="1" applyFill="1" applyBorder="1" applyAlignment="1" applyProtection="1">
      <alignment horizontal="right" vertical="center"/>
    </xf>
    <xf numFmtId="0" fontId="23" fillId="2" borderId="15" xfId="0" applyFont="1" applyFill="1" applyBorder="1" applyAlignment="1">
      <alignment horizontal="center" vertical="center" wrapText="1"/>
    </xf>
    <xf numFmtId="0" fontId="23" fillId="2" borderId="34" xfId="0" applyFont="1" applyFill="1" applyBorder="1" applyAlignment="1">
      <alignment horizontal="center" vertical="center" wrapText="1"/>
    </xf>
    <xf numFmtId="182" fontId="15" fillId="2" borderId="54" xfId="1" applyNumberFormat="1" applyFont="1" applyFill="1" applyBorder="1" applyAlignment="1" applyProtection="1">
      <alignment horizontal="right" vertical="center"/>
    </xf>
    <xf numFmtId="0" fontId="15" fillId="2" borderId="10" xfId="0" applyFont="1" applyFill="1" applyBorder="1" applyAlignment="1">
      <alignment horizontal="center" vertical="center" wrapText="1"/>
    </xf>
    <xf numFmtId="0" fontId="15" fillId="2" borderId="26" xfId="0" applyFont="1" applyFill="1" applyBorder="1" applyAlignment="1">
      <alignment horizontal="center" vertical="center" wrapText="1"/>
    </xf>
    <xf numFmtId="182" fontId="15" fillId="2" borderId="55" xfId="1" applyNumberFormat="1" applyFont="1" applyFill="1" applyBorder="1" applyAlignment="1" applyProtection="1">
      <alignment horizontal="right" vertical="center"/>
    </xf>
    <xf numFmtId="0" fontId="23" fillId="2" borderId="32" xfId="0" applyFont="1" applyFill="1" applyBorder="1" applyAlignment="1">
      <alignment horizontal="left" vertical="center" wrapText="1"/>
    </xf>
    <xf numFmtId="0" fontId="23" fillId="2" borderId="44" xfId="0" applyFont="1" applyFill="1" applyBorder="1" applyAlignment="1">
      <alignment horizontal="left" vertical="center" wrapText="1"/>
    </xf>
    <xf numFmtId="188" fontId="15" fillId="6" borderId="56" xfId="1" applyNumberFormat="1" applyFont="1" applyFill="1" applyBorder="1" applyAlignment="1" applyProtection="1">
      <alignment horizontal="right" vertical="center"/>
    </xf>
    <xf numFmtId="0" fontId="15" fillId="2" borderId="1" xfId="0" applyFont="1" applyFill="1" applyBorder="1" applyAlignment="1">
      <alignment horizontal="right" vertical="center"/>
    </xf>
    <xf numFmtId="0" fontId="15" fillId="6" borderId="9" xfId="0" applyFont="1" applyFill="1" applyBorder="1" applyAlignment="1">
      <alignment horizontal="center" vertical="center"/>
    </xf>
    <xf numFmtId="0" fontId="15" fillId="2" borderId="18" xfId="0" applyFont="1" applyFill="1" applyBorder="1" applyAlignment="1">
      <alignment horizontal="center" vertical="center" shrinkToFit="1"/>
    </xf>
    <xf numFmtId="0" fontId="15" fillId="2" borderId="30" xfId="0" applyFont="1" applyFill="1" applyBorder="1" applyAlignment="1">
      <alignment horizontal="center" vertical="center"/>
    </xf>
    <xf numFmtId="0" fontId="15" fillId="2" borderId="57" xfId="0" applyFont="1" applyFill="1" applyBorder="1" applyAlignment="1">
      <alignment horizontal="center" vertical="center"/>
    </xf>
    <xf numFmtId="49" fontId="28" fillId="7" borderId="57" xfId="0" applyNumberFormat="1" applyFont="1" applyFill="1" applyBorder="1" applyAlignment="1">
      <alignment horizontal="center" vertical="center"/>
    </xf>
    <xf numFmtId="0" fontId="15" fillId="2" borderId="7" xfId="0" applyFont="1" applyFill="1" applyBorder="1" applyAlignment="1">
      <alignment horizontal="center" vertical="center"/>
    </xf>
    <xf numFmtId="188" fontId="4" fillId="6" borderId="56" xfId="1" applyNumberFormat="1" applyFont="1" applyFill="1" applyBorder="1" applyAlignment="1" applyProtection="1">
      <alignment horizontal="right" vertical="center"/>
    </xf>
    <xf numFmtId="0" fontId="15" fillId="2" borderId="53" xfId="0" applyFont="1" applyFill="1" applyBorder="1" applyAlignment="1">
      <alignment horizontal="center" vertical="center"/>
    </xf>
    <xf numFmtId="49" fontId="28" fillId="7" borderId="53" xfId="0" applyNumberFormat="1" applyFont="1" applyFill="1" applyBorder="1" applyAlignment="1">
      <alignment horizontal="center" vertical="center"/>
    </xf>
    <xf numFmtId="183" fontId="6" fillId="7" borderId="1" xfId="0" applyNumberFormat="1" applyFont="1" applyFill="1" applyBorder="1" applyAlignment="1">
      <alignment horizontal="center" vertical="center" wrapText="1"/>
    </xf>
    <xf numFmtId="183" fontId="6" fillId="7" borderId="3" xfId="0" applyNumberFormat="1" applyFont="1" applyFill="1" applyBorder="1" applyAlignment="1">
      <alignment horizontal="center" vertical="center" wrapText="1"/>
    </xf>
    <xf numFmtId="182" fontId="4" fillId="7" borderId="53" xfId="0" applyNumberFormat="1" applyFont="1" applyFill="1" applyBorder="1" applyAlignment="1">
      <alignment horizontal="right" vertical="center"/>
    </xf>
    <xf numFmtId="0" fontId="4" fillId="9" borderId="37" xfId="0" applyNumberFormat="1" applyFont="1" applyFill="1" applyBorder="1" applyAlignment="1">
      <alignment horizontal="center" vertical="center"/>
    </xf>
    <xf numFmtId="49" fontId="4" fillId="9" borderId="37" xfId="0" applyNumberFormat="1" applyFont="1" applyFill="1" applyBorder="1" applyAlignment="1">
      <alignment horizontal="center" vertical="center"/>
    </xf>
    <xf numFmtId="0" fontId="4" fillId="6" borderId="9" xfId="0" applyFont="1" applyFill="1" applyBorder="1" applyAlignment="1">
      <alignment horizontal="center" vertical="center"/>
    </xf>
    <xf numFmtId="0" fontId="23" fillId="6" borderId="15" xfId="0" applyFont="1" applyFill="1" applyBorder="1" applyAlignment="1">
      <alignment horizontal="center" vertical="center" wrapText="1"/>
    </xf>
    <xf numFmtId="0" fontId="23" fillId="6" borderId="34" xfId="0" applyFont="1" applyFill="1" applyBorder="1" applyAlignment="1">
      <alignment horizontal="center" vertical="center" wrapText="1"/>
    </xf>
    <xf numFmtId="188" fontId="15" fillId="6" borderId="5" xfId="1" applyNumberFormat="1" applyFont="1" applyFill="1" applyBorder="1" applyAlignment="1" applyProtection="1">
      <alignment horizontal="right" vertical="center"/>
    </xf>
    <xf numFmtId="0" fontId="23" fillId="6" borderId="11" xfId="0" applyFont="1" applyFill="1" applyBorder="1" applyAlignment="1">
      <alignment horizontal="center" vertical="center" wrapText="1"/>
    </xf>
    <xf numFmtId="0" fontId="23" fillId="6" borderId="27" xfId="0" applyFont="1" applyFill="1" applyBorder="1" applyAlignment="1">
      <alignment horizontal="center" vertical="center" wrapText="1"/>
    </xf>
    <xf numFmtId="188" fontId="15" fillId="6" borderId="52" xfId="0" applyNumberFormat="1" applyFont="1" applyFill="1" applyBorder="1" applyAlignment="1">
      <alignment horizontal="right" vertical="center"/>
    </xf>
    <xf numFmtId="0" fontId="15" fillId="6" borderId="1" xfId="0" applyFont="1" applyFill="1" applyBorder="1" applyAlignment="1">
      <alignment horizontal="center" vertical="center" wrapText="1"/>
    </xf>
    <xf numFmtId="0" fontId="15" fillId="6" borderId="3" xfId="0" applyFont="1" applyFill="1" applyBorder="1" applyAlignment="1">
      <alignment horizontal="center" vertical="center" wrapText="1"/>
    </xf>
    <xf numFmtId="188" fontId="15" fillId="6" borderId="53" xfId="0" applyNumberFormat="1" applyFont="1" applyFill="1" applyBorder="1" applyAlignment="1">
      <alignment horizontal="right" vertical="center"/>
    </xf>
    <xf numFmtId="188" fontId="13" fillId="2" borderId="4" xfId="0" applyNumberFormat="1" applyFont="1" applyFill="1" applyBorder="1" applyAlignment="1">
      <alignment horizontal="right" vertical="center"/>
    </xf>
    <xf numFmtId="188" fontId="13" fillId="7" borderId="4" xfId="0" applyNumberFormat="1" applyFont="1" applyFill="1" applyBorder="1" applyAlignment="1">
      <alignment horizontal="right" vertical="center"/>
    </xf>
    <xf numFmtId="0" fontId="13"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left" vertical="center"/>
    </xf>
    <xf numFmtId="188" fontId="13" fillId="2" borderId="4"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Border="1" applyAlignment="1">
      <alignment horizontal="left" vertical="center"/>
    </xf>
    <xf numFmtId="0" fontId="15" fillId="2" borderId="50" xfId="0" applyFont="1" applyFill="1" applyBorder="1" applyAlignment="1">
      <alignment horizontal="center" vertical="center"/>
    </xf>
    <xf numFmtId="186" fontId="15" fillId="2" borderId="43" xfId="0" applyNumberFormat="1" applyFont="1" applyFill="1" applyBorder="1" applyAlignment="1">
      <alignment horizontal="center" vertical="center"/>
    </xf>
    <xf numFmtId="182" fontId="4" fillId="5" borderId="5" xfId="0" applyNumberFormat="1" applyFont="1" applyFill="1" applyBorder="1" applyAlignment="1">
      <alignment horizontal="center" vertical="center"/>
    </xf>
    <xf numFmtId="182" fontId="4" fillId="5" borderId="25" xfId="0" applyNumberFormat="1" applyFont="1" applyFill="1" applyBorder="1" applyAlignment="1">
      <alignment horizontal="center" vertical="center"/>
    </xf>
    <xf numFmtId="0" fontId="21" fillId="2" borderId="12" xfId="0" applyFont="1" applyFill="1" applyBorder="1" applyAlignment="1">
      <alignment horizontal="left" vertical="center" wrapText="1" indent="7"/>
    </xf>
    <xf numFmtId="182" fontId="4" fillId="5" borderId="10" xfId="0" applyNumberFormat="1" applyFont="1" applyFill="1" applyBorder="1" applyAlignment="1">
      <alignment horizontal="center" vertical="center"/>
    </xf>
    <xf numFmtId="182" fontId="4" fillId="5" borderId="26" xfId="0" applyNumberFormat="1" applyFont="1" applyFill="1" applyBorder="1" applyAlignment="1">
      <alignment horizontal="center" vertical="center"/>
    </xf>
    <xf numFmtId="0" fontId="21" fillId="2" borderId="13" xfId="0" applyFont="1" applyFill="1" applyBorder="1" applyAlignment="1">
      <alignment horizontal="left" vertical="center" wrapText="1" indent="7"/>
    </xf>
    <xf numFmtId="182" fontId="4" fillId="5" borderId="11" xfId="0" applyNumberFormat="1" applyFont="1" applyFill="1" applyBorder="1" applyAlignment="1">
      <alignment horizontal="center" vertical="center"/>
    </xf>
    <xf numFmtId="182" fontId="4" fillId="5" borderId="27" xfId="0" applyNumberFormat="1" applyFont="1" applyFill="1" applyBorder="1" applyAlignment="1">
      <alignment horizontal="center" vertical="center"/>
    </xf>
    <xf numFmtId="0" fontId="21" fillId="2" borderId="49" xfId="0" applyFont="1" applyFill="1" applyBorder="1" applyAlignment="1">
      <alignment horizontal="left" vertical="center" wrapText="1" indent="7"/>
    </xf>
    <xf numFmtId="0" fontId="13" fillId="2" borderId="0" xfId="0" applyFont="1" applyFill="1" applyBorder="1" applyAlignment="1">
      <alignment horizontal="center" vertical="center"/>
    </xf>
    <xf numFmtId="49" fontId="15" fillId="2" borderId="4" xfId="0" applyNumberFormat="1" applyFont="1" applyFill="1" applyBorder="1" applyAlignment="1">
      <alignment horizontal="center" vertical="center"/>
    </xf>
    <xf numFmtId="182" fontId="23" fillId="2" borderId="7" xfId="0" applyNumberFormat="1" applyFont="1" applyFill="1" applyBorder="1" applyAlignment="1">
      <alignment horizontal="left" vertical="center"/>
    </xf>
    <xf numFmtId="182" fontId="23" fillId="2" borderId="8" xfId="0" applyNumberFormat="1" applyFont="1" applyFill="1" applyBorder="1" applyAlignment="1">
      <alignment horizontal="left" vertical="center"/>
    </xf>
    <xf numFmtId="49" fontId="13" fillId="2" borderId="9" xfId="0" applyNumberFormat="1"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182" fontId="4" fillId="5" borderId="1" xfId="0" applyNumberFormat="1" applyFont="1" applyFill="1" applyBorder="1" applyAlignment="1">
      <alignment horizontal="center" vertical="center"/>
    </xf>
    <xf numFmtId="182" fontId="4" fillId="5" borderId="3" xfId="0" applyNumberFormat="1" applyFont="1" applyFill="1" applyBorder="1" applyAlignment="1">
      <alignment horizontal="center" vertical="center"/>
    </xf>
    <xf numFmtId="49" fontId="13" fillId="2" borderId="16" xfId="0" applyNumberFormat="1" applyFont="1" applyFill="1" applyBorder="1" applyAlignment="1">
      <alignment horizontal="center" vertical="center" wrapText="1"/>
    </xf>
    <xf numFmtId="49" fontId="13" fillId="2" borderId="35" xfId="0" applyNumberFormat="1" applyFont="1" applyFill="1" applyBorder="1" applyAlignment="1">
      <alignment horizontal="center" vertical="center" wrapText="1"/>
    </xf>
    <xf numFmtId="182" fontId="4" fillId="3" borderId="43" xfId="1" applyNumberFormat="1" applyFont="1" applyFill="1" applyBorder="1" applyAlignment="1" applyProtection="1">
      <alignment horizontal="right" vertical="center"/>
    </xf>
    <xf numFmtId="0" fontId="15" fillId="2" borderId="16" xfId="0" applyFont="1" applyFill="1" applyBorder="1" applyAlignment="1">
      <alignment horizontal="center" vertical="center"/>
    </xf>
    <xf numFmtId="0" fontId="15" fillId="2" borderId="62" xfId="0" applyFont="1" applyFill="1" applyBorder="1" applyAlignment="1">
      <alignment horizontal="center" vertical="center"/>
    </xf>
    <xf numFmtId="0" fontId="16" fillId="2" borderId="43" xfId="0" applyFont="1" applyFill="1" applyBorder="1" applyAlignment="1">
      <alignment horizontal="center" vertical="center" wrapText="1"/>
    </xf>
    <xf numFmtId="38" fontId="15" fillId="2" borderId="43" xfId="1" applyFont="1" applyFill="1" applyBorder="1" applyAlignment="1" applyProtection="1">
      <alignment horizontal="center" vertical="center"/>
    </xf>
    <xf numFmtId="0" fontId="23" fillId="2" borderId="61" xfId="0" applyFont="1" applyFill="1" applyBorder="1" applyAlignment="1">
      <alignment horizontal="left" vertical="top"/>
    </xf>
    <xf numFmtId="0" fontId="15" fillId="2" borderId="61" xfId="0" applyFont="1" applyFill="1" applyBorder="1" applyAlignment="1">
      <alignment horizontal="left" vertical="center"/>
    </xf>
    <xf numFmtId="0" fontId="15" fillId="2" borderId="10" xfId="0" applyFont="1" applyFill="1" applyBorder="1" applyAlignment="1">
      <alignment horizontal="right" vertical="center"/>
    </xf>
    <xf numFmtId="38" fontId="15" fillId="2" borderId="58" xfId="1" applyFont="1" applyFill="1" applyBorder="1" applyAlignment="1" applyProtection="1">
      <alignment horizontal="right" vertical="center"/>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6" xfId="0" applyFont="1" applyFill="1" applyBorder="1" applyAlignment="1">
      <alignment horizontal="center" vertical="center"/>
    </xf>
    <xf numFmtId="0" fontId="20"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12" xfId="0" applyFont="1" applyFill="1" applyBorder="1" applyAlignment="1">
      <alignment horizontal="left" vertical="center" indent="12"/>
    </xf>
    <xf numFmtId="0" fontId="15" fillId="2" borderId="13" xfId="0" applyFont="1" applyFill="1" applyBorder="1" applyAlignment="1">
      <alignment horizontal="left" vertical="center" indent="12"/>
    </xf>
    <xf numFmtId="49"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left" vertical="center"/>
    </xf>
    <xf numFmtId="0" fontId="15" fillId="2" borderId="7" xfId="0" applyFont="1" applyFill="1" applyBorder="1" applyAlignment="1">
      <alignment horizontal="left" vertical="center" indent="12"/>
    </xf>
    <xf numFmtId="182" fontId="6" fillId="2" borderId="112" xfId="0" applyNumberFormat="1" applyFont="1" applyFill="1" applyBorder="1" applyAlignment="1">
      <alignment horizontal="center" vertical="center" wrapText="1"/>
    </xf>
    <xf numFmtId="182" fontId="6" fillId="2" borderId="102" xfId="0" applyNumberFormat="1" applyFont="1" applyFill="1" applyBorder="1" applyAlignment="1">
      <alignment horizontal="center" vertical="center" wrapText="1"/>
    </xf>
    <xf numFmtId="182" fontId="6" fillId="2" borderId="174" xfId="0" applyNumberFormat="1" applyFont="1" applyFill="1" applyBorder="1" applyAlignment="1">
      <alignment horizontal="center" vertical="center" wrapText="1"/>
    </xf>
    <xf numFmtId="38" fontId="38" fillId="2" borderId="4" xfId="1" applyFont="1" applyFill="1" applyBorder="1" applyAlignment="1" applyProtection="1">
      <alignment horizontal="left" vertical="center" wrapText="1"/>
    </xf>
    <xf numFmtId="0" fontId="6" fillId="14" borderId="95" xfId="0" applyFont="1" applyFill="1" applyBorder="1" applyAlignment="1">
      <alignment horizontal="center" vertical="center" shrinkToFit="1"/>
    </xf>
    <xf numFmtId="0" fontId="6" fillId="15" borderId="96" xfId="0" applyFont="1" applyFill="1" applyBorder="1" applyAlignment="1">
      <alignment horizontal="distributed" vertical="center" justifyLastLine="1"/>
    </xf>
    <xf numFmtId="0" fontId="6" fillId="15" borderId="102" xfId="0" applyFont="1" applyFill="1" applyBorder="1" applyAlignment="1">
      <alignment horizontal="distributed" vertical="center" justifyLastLine="1"/>
    </xf>
    <xf numFmtId="0" fontId="6" fillId="15" borderId="105" xfId="0" applyFont="1" applyFill="1" applyBorder="1" applyAlignment="1">
      <alignment horizontal="distributed" vertical="center" justifyLastLine="1"/>
    </xf>
    <xf numFmtId="0" fontId="6" fillId="15" borderId="97" xfId="0" applyFont="1" applyFill="1" applyBorder="1" applyAlignment="1">
      <alignment horizontal="distributed" vertical="center" justifyLastLine="1"/>
    </xf>
    <xf numFmtId="0" fontId="6" fillId="15" borderId="58" xfId="0" applyFont="1" applyFill="1" applyBorder="1" applyAlignment="1">
      <alignment horizontal="distributed" vertical="center" justifyLastLine="1"/>
    </xf>
    <xf numFmtId="0" fontId="6" fillId="15" borderId="26" xfId="0" applyFont="1" applyFill="1" applyBorder="1" applyAlignment="1">
      <alignment horizontal="distributed" vertical="center" justifyLastLine="1"/>
    </xf>
    <xf numFmtId="182" fontId="6" fillId="2" borderId="23" xfId="0" applyNumberFormat="1" applyFont="1" applyFill="1" applyBorder="1" applyAlignment="1">
      <alignment horizontal="center" vertical="center" wrapText="1"/>
    </xf>
    <xf numFmtId="182" fontId="6" fillId="2" borderId="39" xfId="0" applyNumberFormat="1" applyFont="1" applyFill="1" applyBorder="1" applyAlignment="1">
      <alignment horizontal="center" vertical="center" wrapText="1"/>
    </xf>
    <xf numFmtId="182" fontId="6" fillId="2" borderId="173" xfId="0" applyNumberFormat="1" applyFont="1" applyFill="1" applyBorder="1" applyAlignment="1">
      <alignment horizontal="center" vertical="center" wrapText="1"/>
    </xf>
    <xf numFmtId="182" fontId="6" fillId="2" borderId="10" xfId="0" applyNumberFormat="1" applyFont="1" applyFill="1" applyBorder="1" applyAlignment="1">
      <alignment horizontal="center" vertical="center" wrapText="1"/>
    </xf>
    <xf numFmtId="182" fontId="6" fillId="2" borderId="58" xfId="0" applyNumberFormat="1" applyFont="1" applyFill="1" applyBorder="1" applyAlignment="1">
      <alignment horizontal="center" vertical="center" wrapText="1"/>
    </xf>
    <xf numFmtId="182" fontId="6" fillId="2" borderId="171" xfId="0" applyNumberFormat="1" applyFont="1" applyFill="1" applyBorder="1" applyAlignment="1">
      <alignment horizontal="center" vertical="center" wrapText="1"/>
    </xf>
    <xf numFmtId="182" fontId="6" fillId="2" borderId="213" xfId="0" applyNumberFormat="1" applyFont="1" applyFill="1" applyBorder="1" applyAlignment="1">
      <alignment horizontal="center" vertical="center" wrapText="1"/>
    </xf>
    <xf numFmtId="182" fontId="6" fillId="2" borderId="214" xfId="0" applyNumberFormat="1" applyFont="1" applyFill="1" applyBorder="1" applyAlignment="1">
      <alignment horizontal="center" vertical="center" wrapText="1"/>
    </xf>
    <xf numFmtId="182" fontId="6" fillId="2" borderId="215" xfId="0" applyNumberFormat="1" applyFont="1" applyFill="1" applyBorder="1" applyAlignment="1">
      <alignment horizontal="center" vertical="center" wrapText="1"/>
    </xf>
    <xf numFmtId="0" fontId="6" fillId="15" borderId="98" xfId="0" applyFont="1" applyFill="1" applyBorder="1" applyAlignment="1">
      <alignment horizontal="distributed" vertical="center" justifyLastLine="1"/>
    </xf>
    <xf numFmtId="0" fontId="6" fillId="15" borderId="103" xfId="0" applyFont="1" applyFill="1" applyBorder="1" applyAlignment="1">
      <alignment horizontal="distributed" vertical="center" justifyLastLine="1"/>
    </xf>
    <xf numFmtId="0" fontId="6" fillId="15" borderId="36" xfId="0" applyFont="1" applyFill="1" applyBorder="1" applyAlignment="1">
      <alignment horizontal="distributed" vertical="center" justifyLastLine="1"/>
    </xf>
    <xf numFmtId="182" fontId="6" fillId="2" borderId="4" xfId="0" applyNumberFormat="1" applyFont="1" applyFill="1" applyBorder="1" applyAlignment="1">
      <alignment horizontal="center" vertical="center"/>
    </xf>
    <xf numFmtId="182" fontId="5" fillId="2" borderId="107" xfId="0" applyNumberFormat="1" applyFont="1" applyFill="1" applyBorder="1" applyAlignment="1">
      <alignment horizontal="center" vertical="center" shrinkToFit="1"/>
    </xf>
    <xf numFmtId="0" fontId="5" fillId="2" borderId="1" xfId="0" applyFont="1" applyFill="1" applyBorder="1" applyAlignment="1">
      <alignment horizontal="center" vertical="center"/>
    </xf>
    <xf numFmtId="0" fontId="6" fillId="14" borderId="9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14" borderId="100"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7"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38" fontId="6" fillId="2" borderId="4" xfId="1" applyFont="1" applyFill="1" applyBorder="1" applyAlignment="1" applyProtection="1">
      <alignment horizontal="center" vertical="center"/>
    </xf>
    <xf numFmtId="0" fontId="5" fillId="2" borderId="4" xfId="0" applyFont="1" applyFill="1" applyBorder="1" applyAlignment="1">
      <alignment horizontal="center" vertical="center"/>
    </xf>
    <xf numFmtId="0" fontId="12" fillId="2" borderId="32" xfId="0" applyFont="1" applyFill="1" applyBorder="1" applyAlignment="1">
      <alignment horizontal="center" vertical="center"/>
    </xf>
    <xf numFmtId="0" fontId="9" fillId="2" borderId="0" xfId="0" applyFont="1" applyFill="1" applyBorder="1" applyAlignment="1">
      <alignment horizontal="center" vertical="center"/>
    </xf>
    <xf numFmtId="0" fontId="37" fillId="2" borderId="128" xfId="0" applyFont="1" applyFill="1" applyBorder="1" applyAlignment="1">
      <alignment horizontal="center" vertical="center"/>
    </xf>
    <xf numFmtId="0" fontId="37" fillId="2" borderId="130" xfId="0" applyFont="1" applyFill="1" applyBorder="1" applyAlignment="1">
      <alignment horizontal="center" vertical="center"/>
    </xf>
    <xf numFmtId="0" fontId="37" fillId="2" borderId="145" xfId="0" applyFont="1" applyFill="1" applyBorder="1" applyAlignment="1">
      <alignment horizontal="center" vertical="center"/>
    </xf>
    <xf numFmtId="0" fontId="37" fillId="2" borderId="146" xfId="0" applyFont="1" applyFill="1" applyBorder="1" applyAlignment="1">
      <alignment horizontal="center" vertical="center" wrapText="1"/>
    </xf>
    <xf numFmtId="0" fontId="6" fillId="2" borderId="131" xfId="0" applyFont="1" applyFill="1" applyBorder="1" applyAlignment="1">
      <alignment horizontal="center" vertical="center"/>
    </xf>
    <xf numFmtId="0" fontId="6" fillId="5" borderId="110" xfId="0" applyFont="1" applyFill="1" applyBorder="1" applyAlignment="1">
      <alignment horizontal="center" vertical="center" wrapText="1"/>
    </xf>
    <xf numFmtId="0" fontId="6" fillId="5" borderId="155" xfId="0" applyFont="1" applyFill="1" applyBorder="1" applyAlignment="1">
      <alignment horizontal="center" vertical="center" wrapText="1"/>
    </xf>
    <xf numFmtId="0" fontId="6" fillId="5" borderId="191"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96"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198" xfId="0" applyFont="1" applyFill="1" applyBorder="1" applyAlignment="1">
      <alignment horizontal="center" vertical="center"/>
    </xf>
    <xf numFmtId="0" fontId="7" fillId="5" borderId="197" xfId="0" applyFont="1" applyFill="1" applyBorder="1" applyAlignment="1">
      <alignment horizontal="left" vertical="center" wrapText="1"/>
    </xf>
    <xf numFmtId="0" fontId="7" fillId="5" borderId="199" xfId="0" applyFont="1" applyFill="1" applyBorder="1" applyAlignment="1">
      <alignment horizontal="left" vertical="center" wrapText="1"/>
    </xf>
    <xf numFmtId="182" fontId="40" fillId="2" borderId="168" xfId="0" applyNumberFormat="1" applyFont="1" applyFill="1" applyBorder="1" applyAlignment="1">
      <alignment horizontal="left" vertical="center" wrapText="1"/>
    </xf>
    <xf numFmtId="182" fontId="6" fillId="5" borderId="110" xfId="0" applyNumberFormat="1" applyFont="1" applyFill="1" applyBorder="1" applyAlignment="1">
      <alignment horizontal="left" vertical="center" wrapText="1"/>
    </xf>
    <xf numFmtId="182" fontId="6" fillId="5" borderId="155" xfId="0" applyNumberFormat="1" applyFont="1" applyFill="1" applyBorder="1" applyAlignment="1">
      <alignment horizontal="left" vertical="center" wrapText="1"/>
    </xf>
    <xf numFmtId="182" fontId="6" fillId="5" borderId="191" xfId="0" applyNumberFormat="1" applyFont="1" applyFill="1" applyBorder="1" applyAlignment="1">
      <alignment horizontal="left" vertical="center" wrapText="1"/>
    </xf>
    <xf numFmtId="0" fontId="6" fillId="15" borderId="96" xfId="0" applyFont="1" applyFill="1" applyBorder="1" applyAlignment="1">
      <alignment horizontal="center" vertical="center"/>
    </xf>
    <xf numFmtId="0" fontId="6" fillId="15" borderId="102" xfId="0" applyFont="1" applyFill="1" applyBorder="1" applyAlignment="1">
      <alignment horizontal="center" vertical="center"/>
    </xf>
    <xf numFmtId="0" fontId="6" fillId="15" borderId="105" xfId="0" applyFont="1" applyFill="1" applyBorder="1" applyAlignment="1">
      <alignment horizontal="center" vertical="center"/>
    </xf>
    <xf numFmtId="182" fontId="6" fillId="2" borderId="10" xfId="0" applyNumberFormat="1" applyFont="1" applyFill="1" applyBorder="1" applyAlignment="1">
      <alignment horizontal="left" vertical="center" wrapText="1"/>
    </xf>
    <xf numFmtId="182" fontId="6" fillId="2" borderId="58" xfId="0" applyNumberFormat="1" applyFont="1" applyFill="1" applyBorder="1" applyAlignment="1">
      <alignment horizontal="left" vertical="center" wrapText="1"/>
    </xf>
    <xf numFmtId="182" fontId="6" fillId="2" borderId="171" xfId="0" applyNumberFormat="1" applyFont="1" applyFill="1" applyBorder="1" applyAlignment="1">
      <alignment horizontal="left" vertical="center" wrapText="1"/>
    </xf>
    <xf numFmtId="182" fontId="6" fillId="2" borderId="15" xfId="0" applyNumberFormat="1" applyFont="1" applyFill="1" applyBorder="1" applyAlignment="1">
      <alignment horizontal="left" vertical="center" wrapText="1"/>
    </xf>
    <xf numFmtId="182" fontId="6" fillId="2" borderId="169" xfId="0" applyNumberFormat="1" applyFont="1" applyFill="1" applyBorder="1" applyAlignment="1">
      <alignment horizontal="left" vertical="center" wrapText="1"/>
    </xf>
    <xf numFmtId="182" fontId="6" fillId="2" borderId="175" xfId="0" applyNumberFormat="1" applyFont="1" applyFill="1" applyBorder="1" applyAlignment="1">
      <alignment horizontal="left" vertical="center" wrapText="1"/>
    </xf>
    <xf numFmtId="0" fontId="6" fillId="17" borderId="99" xfId="0" applyFont="1" applyFill="1" applyBorder="1" applyAlignment="1">
      <alignment horizontal="center" vertical="center" shrinkToFit="1"/>
    </xf>
    <xf numFmtId="38" fontId="41" fillId="2" borderId="4" xfId="1" applyFont="1" applyFill="1" applyBorder="1" applyAlignment="1" applyProtection="1">
      <alignment horizontal="left" vertical="center" wrapText="1"/>
    </xf>
    <xf numFmtId="38" fontId="13" fillId="2" borderId="4" xfId="1" applyFont="1" applyFill="1" applyBorder="1" applyAlignment="1" applyProtection="1">
      <alignment horizontal="center" vertical="center"/>
    </xf>
    <xf numFmtId="0" fontId="0" fillId="2" borderId="1" xfId="0" applyFont="1" applyFill="1" applyBorder="1" applyAlignment="1">
      <alignment horizontal="center" vertical="center"/>
    </xf>
    <xf numFmtId="182" fontId="13" fillId="2" borderId="4" xfId="0" applyNumberFormat="1" applyFont="1" applyFill="1" applyBorder="1" applyAlignment="1">
      <alignment horizontal="center" vertical="center"/>
    </xf>
    <xf numFmtId="0" fontId="6" fillId="15" borderId="97" xfId="0" applyFont="1" applyFill="1" applyBorder="1" applyAlignment="1">
      <alignment horizontal="center" vertical="center"/>
    </xf>
    <xf numFmtId="0" fontId="6" fillId="15" borderId="58" xfId="0" applyFont="1" applyFill="1" applyBorder="1" applyAlignment="1">
      <alignment horizontal="center" vertical="center"/>
    </xf>
    <xf numFmtId="0" fontId="6" fillId="15" borderId="26" xfId="0" applyFont="1" applyFill="1" applyBorder="1" applyAlignment="1">
      <alignment horizontal="center" vertical="center"/>
    </xf>
    <xf numFmtId="0" fontId="6" fillId="15" borderId="98" xfId="0" applyFont="1" applyFill="1" applyBorder="1" applyAlignment="1">
      <alignment horizontal="center" vertical="center"/>
    </xf>
    <xf numFmtId="0" fontId="6" fillId="15" borderId="103" xfId="0" applyFont="1" applyFill="1" applyBorder="1" applyAlignment="1">
      <alignment horizontal="center" vertical="center"/>
    </xf>
    <xf numFmtId="0" fontId="6" fillId="15" borderId="36" xfId="0" applyFont="1" applyFill="1" applyBorder="1" applyAlignment="1">
      <alignment horizontal="center" vertical="center"/>
    </xf>
    <xf numFmtId="0" fontId="13" fillId="14" borderId="95" xfId="0" applyFont="1" applyFill="1" applyBorder="1" applyAlignment="1">
      <alignment horizontal="center" vertical="center"/>
    </xf>
    <xf numFmtId="0" fontId="6" fillId="17" borderId="100" xfId="0" applyFont="1" applyFill="1" applyBorder="1" applyAlignment="1">
      <alignment horizontal="center" vertical="center" shrinkToFit="1"/>
    </xf>
    <xf numFmtId="0" fontId="18" fillId="2" borderId="0" xfId="0" applyFont="1" applyFill="1" applyBorder="1" applyAlignment="1">
      <alignment horizontal="center" vertical="center"/>
    </xf>
    <xf numFmtId="182" fontId="6" fillId="2" borderId="112" xfId="0" applyNumberFormat="1" applyFont="1" applyFill="1" applyBorder="1" applyAlignment="1">
      <alignment horizontal="left" vertical="center" wrapText="1"/>
    </xf>
    <xf numFmtId="182" fontId="6" fillId="2" borderId="102" xfId="0" applyNumberFormat="1" applyFont="1" applyFill="1" applyBorder="1" applyAlignment="1">
      <alignment horizontal="left" vertical="center" wrapText="1"/>
    </xf>
    <xf numFmtId="182" fontId="6" fillId="2" borderId="174" xfId="0" applyNumberFormat="1" applyFont="1" applyFill="1" applyBorder="1" applyAlignment="1">
      <alignment horizontal="left" vertical="center" wrapText="1"/>
    </xf>
    <xf numFmtId="187" fontId="15" fillId="2" borderId="2" xfId="0" applyNumberFormat="1" applyFont="1" applyFill="1" applyBorder="1" applyAlignment="1">
      <alignment horizontal="center" vertical="center"/>
    </xf>
    <xf numFmtId="0" fontId="15" fillId="2" borderId="9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93"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19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194"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192" xfId="0" applyFont="1" applyFill="1" applyBorder="1" applyAlignment="1">
      <alignment horizontal="center" vertical="center"/>
    </xf>
    <xf numFmtId="0" fontId="15" fillId="2" borderId="145" xfId="0" applyFont="1" applyFill="1" applyBorder="1" applyAlignment="1">
      <alignment horizontal="center" vertical="center"/>
    </xf>
    <xf numFmtId="0" fontId="15" fillId="2" borderId="91" xfId="0" applyFont="1" applyFill="1" applyBorder="1" applyAlignment="1">
      <alignment horizontal="center" vertical="center"/>
    </xf>
    <xf numFmtId="187" fontId="15" fillId="2" borderId="1" xfId="0" applyNumberFormat="1" applyFont="1" applyFill="1" applyBorder="1" applyAlignment="1">
      <alignment horizontal="center" vertical="center"/>
    </xf>
    <xf numFmtId="0" fontId="15" fillId="2" borderId="129" xfId="0" applyFont="1" applyFill="1" applyBorder="1" applyAlignment="1">
      <alignment horizontal="left" vertical="center" wrapText="1"/>
    </xf>
    <xf numFmtId="0" fontId="15" fillId="2" borderId="111" xfId="0" applyFont="1" applyFill="1" applyBorder="1" applyAlignment="1">
      <alignment horizontal="left" vertical="center" wrapText="1"/>
    </xf>
    <xf numFmtId="0" fontId="15" fillId="2" borderId="100" xfId="0" applyFont="1" applyFill="1" applyBorder="1" applyAlignment="1">
      <alignment horizontal="left" vertical="center" wrapText="1"/>
    </xf>
    <xf numFmtId="0" fontId="14" fillId="2" borderId="0" xfId="0" applyFont="1" applyFill="1" applyBorder="1" applyAlignment="1">
      <alignment horizontal="distributed" vertical="center" indent="15"/>
    </xf>
    <xf numFmtId="0" fontId="15" fillId="2" borderId="0" xfId="0" applyFont="1" applyFill="1" applyBorder="1" applyAlignment="1">
      <alignment horizontal="center" vertical="center"/>
    </xf>
    <xf numFmtId="0" fontId="4" fillId="3" borderId="0" xfId="0" applyFont="1" applyFill="1" applyBorder="1" applyAlignment="1">
      <alignment horizontal="left" vertical="center"/>
    </xf>
    <xf numFmtId="0" fontId="15" fillId="2" borderId="0" xfId="0" applyFont="1" applyFill="1" applyBorder="1" applyAlignment="1">
      <alignment horizontal="distributed" vertical="center" indent="7"/>
    </xf>
    <xf numFmtId="180" fontId="15" fillId="2" borderId="0" xfId="0" applyNumberFormat="1" applyFont="1" applyFill="1" applyBorder="1" applyAlignment="1">
      <alignment horizontal="left" vertical="center" indent="12"/>
    </xf>
    <xf numFmtId="0" fontId="4" fillId="3" borderId="0" xfId="0" applyFont="1" applyFill="1" applyBorder="1" applyAlignment="1">
      <alignment vertical="center"/>
    </xf>
    <xf numFmtId="179" fontId="11" fillId="3" borderId="0"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0" fontId="15" fillId="2" borderId="0" xfId="0" applyFont="1" applyFill="1" applyBorder="1" applyAlignment="1">
      <alignment horizontal="left" vertical="top" wrapText="1"/>
    </xf>
    <xf numFmtId="0" fontId="13" fillId="0" borderId="0" xfId="0" applyFont="1" applyBorder="1" applyAlignment="1">
      <alignment horizontal="left" vertical="center"/>
    </xf>
    <xf numFmtId="182" fontId="15" fillId="2" borderId="4" xfId="0" applyNumberFormat="1" applyFont="1" applyFill="1" applyBorder="1" applyAlignment="1">
      <alignment horizontal="right" vertical="center"/>
    </xf>
    <xf numFmtId="0" fontId="16" fillId="0" borderId="0" xfId="0" applyFont="1" applyBorder="1" applyAlignment="1">
      <alignment horizontal="left" vertical="center"/>
    </xf>
    <xf numFmtId="0" fontId="14" fillId="2" borderId="0" xfId="0" applyFont="1" applyFill="1" applyBorder="1" applyAlignment="1">
      <alignment horizontal="center" vertical="center"/>
    </xf>
    <xf numFmtId="0" fontId="15" fillId="2" borderId="1" xfId="0" applyFont="1" applyFill="1" applyBorder="1" applyAlignment="1">
      <alignment horizontal="distributed" vertical="center" indent="1"/>
    </xf>
    <xf numFmtId="0" fontId="15" fillId="2" borderId="3" xfId="0" applyFont="1" applyFill="1" applyBorder="1" applyAlignment="1">
      <alignment horizontal="distributed" vertical="center" indent="1"/>
    </xf>
    <xf numFmtId="0" fontId="15" fillId="2" borderId="1" xfId="0" applyFont="1" applyFill="1" applyBorder="1" applyAlignment="1">
      <alignment horizontal="center" vertical="center"/>
    </xf>
    <xf numFmtId="0" fontId="15" fillId="2" borderId="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distributed" vertical="center" indent="1"/>
    </xf>
    <xf numFmtId="0" fontId="15" fillId="2" borderId="25" xfId="0" applyFont="1" applyFill="1" applyBorder="1" applyAlignment="1">
      <alignment horizontal="distributed" vertical="center" indent="1"/>
    </xf>
    <xf numFmtId="0" fontId="15" fillId="2" borderId="51" xfId="0" applyFont="1" applyFill="1" applyBorder="1" applyAlignment="1">
      <alignment horizontal="distributed" vertical="center" indent="1"/>
    </xf>
    <xf numFmtId="0" fontId="15" fillId="2" borderId="42" xfId="0" applyFont="1" applyFill="1" applyBorder="1" applyAlignment="1">
      <alignment horizontal="distributed" vertical="center" indent="1"/>
    </xf>
    <xf numFmtId="0" fontId="14" fillId="2" borderId="0" xfId="0" applyFont="1" applyFill="1" applyBorder="1" applyAlignment="1">
      <alignment horizontal="distributed" vertical="center" indent="13"/>
    </xf>
    <xf numFmtId="0" fontId="15" fillId="2" borderId="8" xfId="0" applyFont="1" applyFill="1" applyBorder="1" applyAlignment="1">
      <alignment horizontal="center" vertical="center"/>
    </xf>
    <xf numFmtId="177" fontId="4" fillId="3" borderId="0" xfId="1" applyNumberFormat="1" applyFont="1" applyFill="1" applyBorder="1" applyAlignment="1" applyProtection="1">
      <alignment horizontal="right" vertical="center"/>
    </xf>
    <xf numFmtId="177" fontId="4" fillId="3" borderId="0" xfId="0" applyNumberFormat="1" applyFont="1" applyFill="1" applyBorder="1" applyAlignment="1">
      <alignment horizontal="center" vertical="center"/>
    </xf>
    <xf numFmtId="176" fontId="4" fillId="3"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shrinkToFit="1"/>
    </xf>
    <xf numFmtId="176" fontId="8" fillId="2" borderId="1"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177" fontId="4" fillId="3" borderId="0" xfId="0" applyNumberFormat="1" applyFont="1" applyFill="1" applyBorder="1" applyAlignment="1">
      <alignment horizontal="right" vertical="center"/>
    </xf>
    <xf numFmtId="179" fontId="11" fillId="3" borderId="0" xfId="0" applyNumberFormat="1" applyFont="1" applyFill="1" applyAlignment="1">
      <alignment horizontal="center" vertical="center"/>
    </xf>
    <xf numFmtId="0" fontId="4" fillId="2" borderId="0" xfId="0" applyFont="1" applyFill="1" applyBorder="1" applyAlignment="1">
      <alignment horizontal="left" vertical="center"/>
    </xf>
    <xf numFmtId="176" fontId="4" fillId="2" borderId="1"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80" fontId="4" fillId="3" borderId="0" xfId="0" applyNumberFormat="1" applyFont="1" applyFill="1" applyBorder="1" applyAlignment="1">
      <alignment horizontal="left" vertical="center"/>
    </xf>
    <xf numFmtId="180" fontId="4" fillId="3" borderId="0" xfId="0" applyNumberFormat="1" applyFont="1" applyFill="1" applyBorder="1" applyAlignment="1">
      <alignment horizontal="center" vertical="center"/>
    </xf>
    <xf numFmtId="182" fontId="6" fillId="5" borderId="10" xfId="0" applyNumberFormat="1" applyFont="1" applyFill="1" applyBorder="1" applyAlignment="1">
      <alignment horizontal="left" vertical="center" shrinkToFit="1"/>
    </xf>
    <xf numFmtId="182" fontId="6" fillId="5" borderId="58" xfId="0" applyNumberFormat="1" applyFont="1" applyFill="1" applyBorder="1" applyAlignment="1">
      <alignment horizontal="left" vertical="center" shrinkToFit="1"/>
    </xf>
    <xf numFmtId="182" fontId="6" fillId="5" borderId="65" xfId="0" applyNumberFormat="1" applyFont="1" applyFill="1" applyBorder="1" applyAlignment="1">
      <alignment horizontal="left" vertical="center" shrinkToFit="1"/>
    </xf>
    <xf numFmtId="182" fontId="6" fillId="5" borderId="112" xfId="0" applyNumberFormat="1" applyFont="1" applyFill="1" applyBorder="1" applyAlignment="1">
      <alignment horizontal="left" vertical="center" shrinkToFit="1"/>
    </xf>
    <xf numFmtId="182" fontId="6" fillId="5" borderId="102" xfId="0" applyNumberFormat="1" applyFont="1" applyFill="1" applyBorder="1" applyAlignment="1">
      <alignment horizontal="left" vertical="center" shrinkToFit="1"/>
    </xf>
    <xf numFmtId="182" fontId="6" fillId="5" borderId="218" xfId="0" applyNumberFormat="1" applyFont="1" applyFill="1" applyBorder="1" applyAlignment="1">
      <alignment horizontal="left" vertical="center" shrinkToFit="1"/>
    </xf>
    <xf numFmtId="0" fontId="6" fillId="2" borderId="30" xfId="0" applyFont="1" applyFill="1" applyBorder="1" applyAlignment="1">
      <alignment horizontal="center" vertical="center"/>
    </xf>
    <xf numFmtId="0" fontId="6" fillId="14" borderId="95" xfId="0" applyFont="1" applyFill="1" applyBorder="1" applyAlignment="1">
      <alignment horizontal="center" vertical="center"/>
    </xf>
    <xf numFmtId="182" fontId="5" fillId="2" borderId="107" xfId="0" applyNumberFormat="1" applyFont="1" applyFill="1" applyBorder="1" applyAlignment="1">
      <alignment horizontal="center" vertical="center"/>
    </xf>
    <xf numFmtId="182" fontId="29" fillId="2" borderId="4" xfId="0" applyNumberFormat="1" applyFont="1" applyFill="1" applyBorder="1" applyAlignment="1">
      <alignment horizontal="center" vertical="center"/>
    </xf>
    <xf numFmtId="182" fontId="6" fillId="5" borderId="1" xfId="0" applyNumberFormat="1" applyFont="1" applyFill="1" applyBorder="1" applyAlignment="1">
      <alignment horizontal="left" vertical="center" wrapText="1"/>
    </xf>
    <xf numFmtId="182" fontId="6" fillId="5" borderId="2" xfId="0" applyNumberFormat="1" applyFont="1" applyFill="1" applyBorder="1" applyAlignment="1">
      <alignment horizontal="left" vertical="center" wrapText="1"/>
    </xf>
    <xf numFmtId="182" fontId="6" fillId="5" borderId="219" xfId="0" applyNumberFormat="1" applyFont="1" applyFill="1" applyBorder="1" applyAlignment="1">
      <alignment horizontal="left" vertical="center" wrapText="1"/>
    </xf>
    <xf numFmtId="0" fontId="6" fillId="2" borderId="30" xfId="0" applyFont="1" applyFill="1" applyBorder="1" applyAlignment="1">
      <alignment horizontal="center" vertical="center" wrapText="1"/>
    </xf>
    <xf numFmtId="0" fontId="6" fillId="2" borderId="104" xfId="0" applyFont="1" applyFill="1" applyBorder="1" applyAlignment="1">
      <alignment horizontal="center" vertical="center" wrapText="1"/>
    </xf>
    <xf numFmtId="0" fontId="6" fillId="2" borderId="110" xfId="0" applyFont="1" applyFill="1" applyBorder="1" applyAlignment="1">
      <alignment horizontal="center" vertical="center"/>
    </xf>
    <xf numFmtId="0" fontId="6" fillId="2" borderId="115" xfId="0" applyFont="1" applyFill="1" applyBorder="1" applyAlignment="1">
      <alignment horizontal="center" vertical="center" wrapText="1"/>
    </xf>
    <xf numFmtId="0" fontId="6" fillId="5" borderId="48" xfId="0" applyFont="1" applyFill="1" applyBorder="1" applyAlignment="1">
      <alignment horizontal="center" vertical="center"/>
    </xf>
    <xf numFmtId="0" fontId="6" fillId="5" borderId="138" xfId="0" applyFont="1" applyFill="1" applyBorder="1" applyAlignment="1">
      <alignment horizontal="center" vertical="center"/>
    </xf>
    <xf numFmtId="0" fontId="6" fillId="5" borderId="216" xfId="0" applyFont="1" applyFill="1" applyBorder="1" applyAlignment="1">
      <alignment horizontal="center" vertical="center"/>
    </xf>
    <xf numFmtId="0" fontId="6" fillId="5" borderId="217" xfId="0" applyFont="1" applyFill="1" applyBorder="1" applyAlignment="1">
      <alignment horizontal="center" vertical="center"/>
    </xf>
    <xf numFmtId="0" fontId="7" fillId="5" borderId="205" xfId="0" applyFont="1" applyFill="1" applyBorder="1" applyAlignment="1">
      <alignment horizontal="left" vertical="center" wrapText="1"/>
    </xf>
    <xf numFmtId="182" fontId="5" fillId="2" borderId="4" xfId="0" applyNumberFormat="1" applyFont="1" applyFill="1" applyBorder="1" applyAlignment="1">
      <alignment horizontal="center" vertical="center"/>
    </xf>
    <xf numFmtId="0" fontId="6" fillId="2" borderId="12" xfId="0" applyFont="1" applyFill="1" applyBorder="1" applyAlignment="1">
      <alignment horizontal="left" vertical="center" shrinkToFit="1"/>
    </xf>
    <xf numFmtId="177" fontId="4" fillId="4" borderId="0" xfId="1" applyNumberFormat="1" applyFont="1" applyFill="1" applyBorder="1" applyAlignment="1" applyProtection="1">
      <alignment horizontal="right" vertical="center"/>
    </xf>
    <xf numFmtId="181" fontId="11" fillId="3" borderId="0" xfId="1" applyNumberFormat="1" applyFont="1" applyFill="1" applyBorder="1" applyAlignment="1" applyProtection="1">
      <alignment horizontal="right" vertical="center"/>
    </xf>
    <xf numFmtId="0" fontId="7"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5" fillId="2" borderId="5" xfId="0" applyFont="1" applyFill="1" applyBorder="1" applyAlignment="1">
      <alignment horizontal="distributed" vertical="center" wrapText="1" indent="1"/>
    </xf>
    <xf numFmtId="0" fontId="15" fillId="2" borderId="3" xfId="0" applyFont="1" applyFill="1" applyBorder="1" applyAlignment="1">
      <alignment horizontal="distributed" vertical="center" wrapText="1" indent="1"/>
    </xf>
    <xf numFmtId="0" fontId="15" fillId="2" borderId="4" xfId="0" applyFont="1" applyFill="1" applyBorder="1" applyAlignment="1">
      <alignment horizontal="distributed" vertical="center" indent="1"/>
    </xf>
    <xf numFmtId="0" fontId="15" fillId="2" borderId="12" xfId="0" applyFont="1" applyFill="1" applyBorder="1" applyAlignment="1">
      <alignment horizontal="distributed" vertical="center" indent="1"/>
    </xf>
    <xf numFmtId="0" fontId="15" fillId="2" borderId="8" xfId="0" applyFont="1" applyFill="1" applyBorder="1" applyAlignment="1">
      <alignment horizontal="distributed" vertical="center" indent="1"/>
    </xf>
    <xf numFmtId="0" fontId="56" fillId="21" borderId="0" xfId="3" applyFont="1" applyFill="1" applyAlignment="1">
      <alignment horizontal="left" vertical="top"/>
    </xf>
    <xf numFmtId="0" fontId="53" fillId="21" borderId="0" xfId="3" applyFont="1" applyFill="1" applyAlignment="1">
      <alignment horizontal="left" vertical="top" indent="1"/>
    </xf>
  </cellXfs>
  <cellStyles count="4">
    <cellStyle name="Excel Built-in Comma [0] 1" xfId="1" xr:uid="{00000000-0005-0000-0000-000000000000}"/>
    <cellStyle name="桁区切り" xfId="2" builtinId="6"/>
    <cellStyle name="標準" xfId="0" builtinId="0"/>
    <cellStyle name="標準 2" xfId="3" xr:uid="{BC482FCA-50CD-40E8-953D-08A7ADCA40A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FDEADA"/>
      <rgbColor rgb="00F2F2F2"/>
      <rgbColor rgb="00660066"/>
      <rgbColor rgb="00FF8080"/>
      <rgbColor rgb="000066CC"/>
      <rgbColor rgb="00DDD9C3"/>
      <rgbColor rgb="00000080"/>
      <rgbColor rgb="00FF00FF"/>
      <rgbColor rgb="00FFF200"/>
      <rgbColor rgb="0000FFFF"/>
      <rgbColor rgb="00800080"/>
      <rgbColor rgb="00800000"/>
      <rgbColor rgb="00008080"/>
      <rgbColor rgb="000000FF"/>
      <rgbColor rgb="0000CCFF"/>
      <rgbColor rgb="00CCFFFF"/>
      <rgbColor rgb="00EEECE1"/>
      <rgbColor rgb="00FFFF99"/>
      <rgbColor rgb="0099CCFF"/>
      <rgbColor rgb="00FF99CC"/>
      <rgbColor rgb="00CC99FF"/>
      <rgbColor rgb="00FDE4E4"/>
      <rgbColor rgb="003366FF"/>
      <rgbColor rgb="0033CCCC"/>
      <rgbColor rgb="0092D050"/>
      <rgbColor rgb="00FFCC00"/>
      <rgbColor rgb="00FF9900"/>
      <rgbColor rgb="00FF6600"/>
      <rgbColor rgb="00666699"/>
      <rgbColor rgb="009BBB59"/>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DE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254000</xdr:colOff>
      <xdr:row>2</xdr:row>
      <xdr:rowOff>221615</xdr:rowOff>
    </xdr:from>
    <xdr:to>
      <xdr:col>1</xdr:col>
      <xdr:colOff>665480</xdr:colOff>
      <xdr:row>3</xdr:row>
      <xdr:rowOff>199390</xdr:rowOff>
    </xdr:to>
    <xdr:sp macro="" textlink="">
      <xdr:nvSpPr>
        <xdr:cNvPr id="2" name="正方形/長方形 1">
          <a:extLst>
            <a:ext uri="{FF2B5EF4-FFF2-40B4-BE49-F238E27FC236}">
              <a16:creationId xmlns:a16="http://schemas.microsoft.com/office/drawing/2014/main" id="{E1135F38-9150-45AA-B8C8-6B1D24BB0364}"/>
            </a:ext>
          </a:extLst>
        </xdr:cNvPr>
        <xdr:cNvSpPr/>
      </xdr:nvSpPr>
      <xdr:spPr>
        <a:xfrm>
          <a:off x="939800" y="516890"/>
          <a:ext cx="411480" cy="168275"/>
        </a:xfrm>
        <a:prstGeom prst="rect">
          <a:avLst/>
        </a:prstGeom>
        <a:solidFill>
          <a:schemeClr val="accent2">
            <a:lumMod val="20000"/>
            <a:lumOff val="80000"/>
          </a:schemeClr>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228600</xdr:colOff>
      <xdr:row>3</xdr:row>
      <xdr:rowOff>180975</xdr:rowOff>
    </xdr:from>
    <xdr:to>
      <xdr:col>27</xdr:col>
      <xdr:colOff>649605</xdr:colOff>
      <xdr:row>37</xdr:row>
      <xdr:rowOff>86360</xdr:rowOff>
    </xdr:to>
    <xdr:sp macro="" textlink="">
      <xdr:nvSpPr>
        <xdr:cNvPr id="12" name="角丸四角形 11">
          <a:extLst>
            <a:ext uri="{FF2B5EF4-FFF2-40B4-BE49-F238E27FC236}">
              <a16:creationId xmlns:a16="http://schemas.microsoft.com/office/drawing/2014/main" id="{00000000-0008-0000-0A00-00000C000000}"/>
            </a:ext>
          </a:extLst>
        </xdr:cNvPr>
        <xdr:cNvSpPr/>
      </xdr:nvSpPr>
      <xdr:spPr>
        <a:xfrm>
          <a:off x="15440025" y="981075"/>
          <a:ext cx="6593205" cy="9030335"/>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180000" tIns="108000" rIns="180000" bIns="108000" rtlCol="0" anchor="ctr"/>
        <a:lstStyle/>
        <a:p>
          <a:pPr marL="0" marR="0" indent="0" algn="ctr" defTabSz="914400" rtl="0" eaLnBrk="1" fontAlgn="auto" latinLnBrk="0" hangingPunct="1">
            <a:lnSpc>
              <a:spcPts val="1500"/>
            </a:lnSpc>
            <a:spcBef>
              <a:spcPts val="0"/>
            </a:spcBef>
            <a:spcAft>
              <a:spcPts val="1800"/>
            </a:spcAft>
            <a:defRPr/>
          </a:pPr>
          <a:r>
            <a:rPr lang="ja-JP" altLang="en-US" sz="1400" b="1" i="0" baseline="0">
              <a:solidFill>
                <a:schemeClr val="dk1"/>
              </a:solidFill>
              <a:effectLst/>
              <a:latin typeface="HGPｺﾞｼｯｸM"/>
              <a:ea typeface="HGPｺﾞｼｯｸM"/>
              <a:cs typeface="+mn-cs"/>
            </a:rPr>
            <a:t>支出明細書（実績）の記入手順・注意事項</a:t>
          </a: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lang="ja-JP" altLang="en-US" sz="1100" b="0" i="0" baseline="0">
              <a:solidFill>
                <a:schemeClr val="dk1"/>
              </a:solidFill>
              <a:effectLst/>
              <a:latin typeface="HGPｺﾞｼｯｸM"/>
              <a:ea typeface="HGPｺﾞｼｯｸM"/>
              <a:cs typeface="+mn-cs"/>
            </a:rPr>
            <a:t>セルの色が　　　　　　　　　</a:t>
          </a:r>
          <a:r>
            <a:rPr lang="ja-JP" altLang="ja-JP" sz="1100" b="0" i="0" baseline="0">
              <a:solidFill>
                <a:schemeClr val="dk1"/>
              </a:solidFill>
              <a:effectLst/>
              <a:latin typeface="HGPｺﾞｼｯｸM"/>
              <a:ea typeface="HGPｺﾞｼｯｸM"/>
              <a:cs typeface="+mn-cs"/>
            </a:rPr>
            <a:t>の</a:t>
          </a:r>
          <a:r>
            <a:rPr lang="ja-JP" altLang="en-US" sz="1100" b="0" i="0" baseline="0">
              <a:solidFill>
                <a:schemeClr val="dk1"/>
              </a:solidFill>
              <a:effectLst/>
              <a:latin typeface="HGPｺﾞｼｯｸM"/>
              <a:ea typeface="HGPｺﾞｼｯｸM"/>
              <a:cs typeface="+mn-cs"/>
            </a:rPr>
            <a:t>場合</a:t>
          </a:r>
          <a:r>
            <a:rPr lang="ja-JP" altLang="ja-JP" sz="1100" b="0" i="0" baseline="0">
              <a:solidFill>
                <a:schemeClr val="dk1"/>
              </a:solidFill>
              <a:effectLst/>
              <a:latin typeface="HGPｺﾞｼｯｸM"/>
              <a:ea typeface="HGPｺﾞｼｯｸM"/>
              <a:cs typeface="+mn-cs"/>
            </a:rPr>
            <a:t>は自動計算</a:t>
          </a:r>
          <a:r>
            <a:rPr lang="ja-JP" altLang="en-US" sz="1100" b="0" i="0" baseline="0">
              <a:solidFill>
                <a:schemeClr val="dk1"/>
              </a:solidFill>
              <a:effectLst/>
              <a:latin typeface="HGPｺﾞｼｯｸM"/>
              <a:ea typeface="HGPｺﾞｼｯｸM"/>
              <a:cs typeface="+mn-cs"/>
            </a:rPr>
            <a:t>します</a:t>
          </a:r>
          <a:r>
            <a:rPr lang="ja-JP" altLang="ja-JP" sz="1100" b="0" i="0" baseline="0">
              <a:solidFill>
                <a:schemeClr val="dk1"/>
              </a:solidFill>
              <a:effectLst/>
              <a:latin typeface="HGPｺﾞｼｯｸM"/>
              <a:ea typeface="HGPｺﾞｼｯｸM"/>
              <a:cs typeface="+mn-cs"/>
            </a:rPr>
            <a:t>ので入力は不要です。</a:t>
          </a:r>
          <a:endParaRPr lang="ja-JP" altLang="en-US" sz="1100" b="0" i="0" baseline="0">
            <a:solidFill>
              <a:schemeClr val="dk1"/>
            </a:solidFill>
            <a:effectLst/>
            <a:latin typeface="HGPｺﾞｼｯｸM"/>
            <a:ea typeface="HGPｺﾞｼｯｸM"/>
            <a:cs typeface="+mn-cs"/>
          </a:endParaRP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最初に </a:t>
          </a:r>
          <a:r>
            <a:rPr kumimoji="1" lang="ja-JP" altLang="ja-JP" sz="1100" b="1" u="none">
              <a:solidFill>
                <a:schemeClr val="dk1"/>
              </a:solidFill>
              <a:effectLst/>
              <a:latin typeface="HGPｺﾞｼｯｸM"/>
              <a:ea typeface="HGPｺﾞｼｯｸM"/>
              <a:cs typeface="+mn-cs"/>
            </a:rPr>
            <a:t>レシートや領収書</a:t>
          </a:r>
          <a:r>
            <a:rPr kumimoji="1" lang="ja-JP" altLang="en-US" sz="1100" b="1" u="none">
              <a:solidFill>
                <a:schemeClr val="dk1"/>
              </a:solidFill>
              <a:effectLst/>
              <a:latin typeface="HGPｺﾞｼｯｸM"/>
              <a:ea typeface="HGPｺﾞｼｯｸM"/>
              <a:cs typeface="+mn-cs"/>
            </a:rPr>
            <a:t>から「</a:t>
          </a:r>
          <a:r>
            <a:rPr kumimoji="1" lang="ja-JP" altLang="ja-JP" sz="1100" b="1" u="none">
              <a:solidFill>
                <a:schemeClr val="dk1"/>
              </a:solidFill>
              <a:effectLst/>
              <a:latin typeface="HGPｺﾞｼｯｸM"/>
              <a:ea typeface="HGPｺﾞｼｯｸM"/>
              <a:cs typeface="+mn-cs"/>
            </a:rPr>
            <a:t>イ 総事業費</a:t>
          </a:r>
          <a:r>
            <a:rPr kumimoji="1" lang="ja-JP" altLang="en-US" sz="1100" b="1" u="none">
              <a:solidFill>
                <a:schemeClr val="dk1"/>
              </a:solidFill>
              <a:effectLst/>
              <a:latin typeface="HGPｺﾞｼｯｸM"/>
              <a:ea typeface="HGPｺﾞｼｯｸM"/>
              <a:cs typeface="+mn-cs"/>
            </a:rPr>
            <a:t>」</a:t>
          </a:r>
          <a:r>
            <a:rPr kumimoji="1" lang="ja-JP" altLang="ja-JP" sz="1100" b="1" u="none">
              <a:solidFill>
                <a:schemeClr val="dk1"/>
              </a:solidFill>
              <a:effectLst/>
              <a:latin typeface="HGPｺﾞｼｯｸM"/>
              <a:ea typeface="HGPｺﾞｼｯｸM"/>
              <a:cs typeface="+mn-cs"/>
            </a:rPr>
            <a:t>を入力してください。</a:t>
          </a:r>
          <a:r>
            <a:rPr kumimoji="1" lang="ja-JP" altLang="ja-JP" sz="1100" u="none">
              <a:solidFill>
                <a:schemeClr val="dk1"/>
              </a:solidFill>
              <a:effectLst/>
              <a:latin typeface="HGPｺﾞｼｯｸM"/>
              <a:ea typeface="HGPｺﾞｼｯｸM"/>
              <a:cs typeface="+mn-cs"/>
            </a:rPr>
            <a:t>すべて税込み後の金額を入力してください。（消費税額が明記されていない場合は内税となります。ただし、非課税の場合については、金額をそのまま入力してください。）。</a:t>
          </a:r>
          <a:endParaRPr kumimoji="1" lang="ja-JP" altLang="en-US" sz="1100" u="none">
            <a:solidFill>
              <a:schemeClr val="dk1"/>
            </a:solidFill>
            <a:effectLst/>
            <a:latin typeface="HGPｺﾞｼｯｸM"/>
            <a:ea typeface="HGPｺﾞｼｯｸM"/>
            <a:cs typeface="+mn-cs"/>
          </a:endParaRP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 「</a:t>
          </a:r>
          <a:r>
            <a:rPr kumimoji="1" lang="ja-JP" altLang="en-US" sz="1100" b="1">
              <a:solidFill>
                <a:schemeClr val="dk1"/>
              </a:solidFill>
              <a:effectLst/>
              <a:latin typeface="HGPｺﾞｼｯｸM"/>
              <a:ea typeface="HGPｺﾞｼｯｸM"/>
              <a:cs typeface="+mn-cs"/>
            </a:rPr>
            <a:t>エ</a:t>
          </a:r>
          <a:r>
            <a:rPr kumimoji="1" lang="ja-JP" altLang="ja-JP" sz="1100" b="1">
              <a:solidFill>
                <a:schemeClr val="dk1"/>
              </a:solidFill>
              <a:effectLst/>
              <a:latin typeface="HGPｺﾞｼｯｸM"/>
              <a:ea typeface="HGPｺﾞｼｯｸM"/>
              <a:cs typeface="+mn-cs"/>
            </a:rPr>
            <a:t>  内訳」を入力してください。</a:t>
          </a:r>
          <a:endParaRPr kumimoji="1" lang="ja-JP" altLang="en-US" sz="1100" b="1">
            <a:solidFill>
              <a:schemeClr val="dk1"/>
            </a:solidFill>
            <a:effectLst/>
            <a:latin typeface="HGPｺﾞｼｯｸM"/>
            <a:ea typeface="HGPｺﾞｼｯｸM"/>
            <a:cs typeface="+mn-cs"/>
          </a:endParaRPr>
        </a:p>
        <a:p>
          <a:pPr marL="108000" indent="-216000">
            <a:lnSpc>
              <a:spcPts val="1700"/>
            </a:lnSpc>
            <a:spcAft>
              <a:spcPts val="1200"/>
            </a:spcAft>
            <a:buFont typeface="Wingdings" pitchFamily="2" charset="2"/>
            <a:buChar char="u"/>
          </a:pPr>
          <a:r>
            <a:rPr kumimoji="1" lang="ja-JP" altLang="ja-JP" sz="1100" b="1">
              <a:solidFill>
                <a:schemeClr val="dk1"/>
              </a:solidFill>
              <a:effectLst/>
              <a:latin typeface="HGPｺﾞｼｯｸM"/>
              <a:ea typeface="HGPｺﾞｼｯｸM"/>
              <a:cs typeface="+mn-cs"/>
            </a:rPr>
            <a:t>「</a:t>
          </a:r>
          <a:r>
            <a:rPr kumimoji="1" lang="ja-JP" altLang="en-US" sz="1100" b="1">
              <a:solidFill>
                <a:schemeClr val="dk1"/>
              </a:solidFill>
              <a:effectLst/>
              <a:latin typeface="HGPｺﾞｼｯｸM"/>
              <a:ea typeface="HGPｺﾞｼｯｸM"/>
              <a:cs typeface="+mn-cs"/>
            </a:rPr>
            <a:t>オ</a:t>
          </a:r>
          <a:r>
            <a:rPr kumimoji="1" lang="ja-JP" altLang="ja-JP" sz="1100" b="1">
              <a:solidFill>
                <a:schemeClr val="dk1"/>
              </a:solidFill>
              <a:effectLst/>
              <a:latin typeface="HGPｺﾞｼｯｸM"/>
              <a:ea typeface="HGPｺﾞｼｯｸM"/>
              <a:cs typeface="+mn-cs"/>
            </a:rPr>
            <a:t>　分類</a:t>
          </a: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は、按分計算するための入力項目です。</a:t>
          </a:r>
          <a:r>
            <a:rPr kumimoji="1" lang="ja-JP" altLang="ja-JP" sz="1100" u="none">
              <a:solidFill>
                <a:schemeClr val="dk1"/>
              </a:solidFill>
              <a:effectLst/>
              <a:latin typeface="HGPｺﾞｼｯｸM"/>
              <a:ea typeface="HGPｺﾞｼｯｸM"/>
              <a:cs typeface="+mn-cs"/>
            </a:rPr>
            <a:t>本事業で開発した商品のみを対象とする場合は「</a:t>
          </a:r>
          <a:r>
            <a:rPr kumimoji="1" lang="en-US" altLang="ja-JP" sz="1100" u="none">
              <a:solidFill>
                <a:schemeClr val="dk1"/>
              </a:solidFill>
              <a:effectLst/>
              <a:latin typeface="HGPｺﾞｼｯｸM"/>
              <a:ea typeface="HGPｺﾞｼｯｸM"/>
              <a:cs typeface="+mn-cs"/>
            </a:rPr>
            <a:t>1</a:t>
          </a:r>
          <a:r>
            <a:rPr kumimoji="1" lang="ja-JP" altLang="ja-JP" sz="1100" u="none">
              <a:solidFill>
                <a:schemeClr val="dk1"/>
              </a:solidFill>
              <a:effectLst/>
              <a:latin typeface="HGPｺﾞｼｯｸM"/>
              <a:ea typeface="HGPｺﾞｼｯｸM"/>
              <a:cs typeface="+mn-cs"/>
            </a:rPr>
            <a:t>」を、既存商品と一体的に実施する場合は「２」を入力してください。なお、斜線部分は按分の対象外ですので、入力しないでください。</a:t>
          </a:r>
          <a:endParaRPr kumimoji="1" lang="ja-JP" altLang="en-US" sz="1100" u="none">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次に「イ  課税、非課税」の該当する番号（１又は２）を入力してください。</a:t>
          </a:r>
          <a:r>
            <a:rPr kumimoji="1" lang="ja-JP" altLang="ja-JP" sz="1100">
              <a:solidFill>
                <a:schemeClr val="dk1"/>
              </a:solidFill>
              <a:effectLst/>
              <a:latin typeface="HGPｺﾞｼｯｸM"/>
              <a:ea typeface="HGPｺﾞｼｯｸM"/>
              <a:cs typeface="+mn-cs"/>
            </a:rPr>
            <a:t>謝金は非課税となります。</a:t>
          </a:r>
          <a:endParaRPr lang="ja-JP" altLang="ja-JP" sz="1100">
            <a:effectLst/>
            <a:latin typeface="HGPｺﾞｼｯｸM"/>
            <a:ea typeface="HGPｺﾞｼｯｸM"/>
          </a:endParaRPr>
        </a:p>
        <a:p>
          <a:pPr marL="108000" indent="-216000" rtl="0" eaLnBrk="1" fontAlgn="auto" latinLnBrk="0" hangingPunct="1">
            <a:lnSpc>
              <a:spcPts val="1700"/>
            </a:lnSpc>
            <a:spcAft>
              <a:spcPts val="600"/>
            </a:spcAft>
            <a:buFont typeface="Wingdings" pitchFamily="2" charset="2"/>
            <a:buChar char="u"/>
          </a:pPr>
          <a:r>
            <a:rPr kumimoji="1" lang="ja-JP" altLang="ja-JP" sz="1100" b="1">
              <a:solidFill>
                <a:sysClr val="windowText" lastClr="000000"/>
              </a:solidFill>
              <a:effectLst/>
              <a:latin typeface="HGPｺﾞｼｯｸM"/>
              <a:ea typeface="HGPｺﾞｼｯｸM"/>
              <a:cs typeface="+mn-cs"/>
            </a:rPr>
            <a:t>次に ア　区分について、各費目の明細ごとに、次の項目に合うアルファベットを半角で入力してください。</a:t>
          </a:r>
          <a:r>
            <a:rPr lang="ja-JP" altLang="ja-JP" sz="1100" b="1">
              <a:solidFill>
                <a:sysClr val="windowText" lastClr="000000"/>
              </a:solidFill>
              <a:effectLst/>
              <a:latin typeface="HGPｺﾞｼｯｸM"/>
              <a:ea typeface="HGPｺﾞｼｯｸM"/>
              <a:cs typeface="+mn-cs"/>
            </a:rPr>
            <a:t>（この欄が未記入だと交付申請書・実績報告書がエラーとなります。）</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A </a:t>
          </a:r>
          <a:r>
            <a:rPr lang="ja-JP" altLang="ja-JP" sz="1100" b="0" i="0" baseline="0">
              <a:solidFill>
                <a:sysClr val="windowText" lastClr="000000"/>
              </a:solidFill>
              <a:effectLst/>
              <a:latin typeface="HGPｺﾞｼｯｸM"/>
              <a:ea typeface="HGPｺﾞｼｯｸM"/>
              <a:cs typeface="+mn-cs"/>
            </a:rPr>
            <a:t>新たに取り組む商品の開発や改良</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B  </a:t>
          </a:r>
          <a:r>
            <a:rPr lang="ja-JP" altLang="ja-JP" sz="1100" b="0" i="0" baseline="0">
              <a:solidFill>
                <a:sysClr val="windowText" lastClr="000000"/>
              </a:solidFill>
              <a:effectLst/>
              <a:latin typeface="HGPｺﾞｼｯｸM"/>
              <a:ea typeface="HGPｺﾞｼｯｸM"/>
              <a:cs typeface="+mn-cs"/>
            </a:rPr>
            <a:t>開発や改良した商品の販路開拓</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C </a:t>
          </a:r>
          <a:r>
            <a:rPr lang="ja-JP" altLang="ja-JP" sz="1100" b="0" i="0" baseline="0">
              <a:solidFill>
                <a:sysClr val="windowText" lastClr="000000"/>
              </a:solidFill>
              <a:effectLst/>
              <a:latin typeface="HGPｺﾞｼｯｸM"/>
              <a:ea typeface="HGPｺﾞｼｯｸM"/>
              <a:cs typeface="+mn-cs"/>
            </a:rPr>
            <a:t>県産農林水畜産物の高品質化やブランド化、安定供給のための取組</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D </a:t>
          </a:r>
          <a:r>
            <a:rPr lang="ja-JP" altLang="ja-JP" sz="1100" b="0" i="0" baseline="0">
              <a:solidFill>
                <a:sysClr val="windowText" lastClr="000000"/>
              </a:solidFill>
              <a:effectLst/>
              <a:latin typeface="HGPｺﾞｼｯｸM"/>
              <a:ea typeface="HGPｺﾞｼｯｸM"/>
              <a:cs typeface="+mn-cs"/>
            </a:rPr>
            <a:t>商品開発と併せた衛生管理の改善や農業生産工程管理、産業財産権等の取得 </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E </a:t>
          </a:r>
          <a:r>
            <a:rPr lang="ja-JP" altLang="ja-JP" sz="1100" b="0" i="0" baseline="0">
              <a:solidFill>
                <a:sysClr val="windowText" lastClr="000000"/>
              </a:solidFill>
              <a:effectLst/>
              <a:latin typeface="HGPｺﾞｼｯｸM"/>
              <a:ea typeface="HGPｺﾞｼｯｸM"/>
              <a:cs typeface="+mn-cs"/>
            </a:rPr>
            <a:t>県産農林水畜産物を活用したメニュー提供等の新たなサービス事業の展開</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F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に付随する告知媒体等を活用したＰＲや周知活動</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12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G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に付随するマーケティング等の必要な調査</a:t>
          </a:r>
          <a:endParaRPr lang="ja-JP" altLang="ja-JP" sz="1100">
            <a:solidFill>
              <a:sysClr val="windowText" lastClr="000000"/>
            </a:solidFill>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委託費は</a:t>
          </a:r>
          <a:r>
            <a:rPr kumimoji="1" lang="ja-JP" altLang="en-US" sz="1100">
              <a:solidFill>
                <a:schemeClr val="dk1"/>
              </a:solidFill>
              <a:effectLst/>
              <a:latin typeface="HGPｺﾞｼｯｸM"/>
              <a:ea typeface="HGPｺﾞｼｯｸM"/>
              <a:cs typeface="+mn-cs"/>
            </a:rPr>
            <a:t>要領等で</a:t>
          </a:r>
          <a:r>
            <a:rPr kumimoji="1" lang="ja-JP" altLang="ja-JP" sz="1100">
              <a:solidFill>
                <a:schemeClr val="dk1"/>
              </a:solidFill>
              <a:effectLst/>
              <a:latin typeface="HGPｺﾞｼｯｸM"/>
              <a:ea typeface="HGPｺﾞｼｯｸM"/>
              <a:cs typeface="+mn-cs"/>
            </a:rPr>
            <a:t>事業費の６割以内となっており、６割を超えている場合は、「６割超えてます。」と赤字表示されます</a:t>
          </a:r>
          <a:r>
            <a:rPr kumimoji="1" lang="ja-JP" altLang="en-US" sz="1100">
              <a:solidFill>
                <a:schemeClr val="dk1"/>
              </a:solidFill>
              <a:effectLst/>
              <a:latin typeface="HGPｺﾞｼｯｸM"/>
              <a:ea typeface="HGPｺﾞｼｯｸM"/>
              <a:cs typeface="+mn-cs"/>
            </a:rPr>
            <a:t>ので、実績内容を精査して</a:t>
          </a:r>
          <a:r>
            <a:rPr kumimoji="1" lang="ja-JP" altLang="ja-JP" sz="1100">
              <a:solidFill>
                <a:schemeClr val="dk1"/>
              </a:solidFill>
              <a:effectLst/>
              <a:latin typeface="HGPｺﾞｼｯｸM"/>
              <a:ea typeface="HGPｺﾞｼｯｸM"/>
              <a:cs typeface="+mn-cs"/>
            </a:rPr>
            <a:t>ください。</a:t>
          </a:r>
          <a:endParaRPr kumimoji="1" lang="ja-JP" altLang="en-US" sz="1100">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lang="en-US" altLang="ja-JP" sz="1100" b="0">
              <a:solidFill>
                <a:schemeClr val="dk1"/>
              </a:solidFill>
              <a:effectLst/>
              <a:latin typeface="HGPｺﾞｼｯｸM"/>
              <a:ea typeface="HGPｺﾞｼｯｸM"/>
              <a:cs typeface="+mn-cs"/>
            </a:rPr>
            <a:t>テスト販売等で収益が発生した場合は、下の黄色い欄の</a:t>
          </a:r>
          <a:r>
            <a:rPr lang="ja-JP" altLang="en-US" sz="1100" b="0">
              <a:solidFill>
                <a:schemeClr val="dk1"/>
              </a:solidFill>
              <a:effectLst/>
              <a:latin typeface="HGPｺﾞｼｯｸM"/>
              <a:ea typeface="HGPｺﾞｼｯｸM"/>
              <a:cs typeface="+mn-cs"/>
            </a:rPr>
            <a:t>中の</a:t>
          </a:r>
          <a:r>
            <a:rPr lang="en-US" altLang="ja-JP" sz="1100" b="0">
              <a:solidFill>
                <a:schemeClr val="dk1"/>
              </a:solidFill>
              <a:effectLst/>
              <a:latin typeface="HGPｺﾞｼｯｸM"/>
              <a:ea typeface="HGPｺﾞｼｯｸM"/>
              <a:cs typeface="+mn-cs"/>
            </a:rPr>
            <a:t>「開発商品販売額」の</a:t>
          </a:r>
          <a:r>
            <a:rPr lang="ja-JP" altLang="en-US" sz="1100" b="0">
              <a:solidFill>
                <a:schemeClr val="dk1"/>
              </a:solidFill>
              <a:effectLst/>
              <a:latin typeface="HGPｺﾞｼｯｸM"/>
              <a:ea typeface="HGPｺﾞｼｯｸM"/>
              <a:cs typeface="+mn-cs"/>
            </a:rPr>
            <a:t>　　　　　　　　</a:t>
          </a:r>
          <a:r>
            <a:rPr lang="en-US" altLang="ja-JP" sz="1100" b="0">
              <a:solidFill>
                <a:schemeClr val="dk1"/>
              </a:solidFill>
              <a:effectLst/>
              <a:latin typeface="HGPｺﾞｼｯｸM"/>
              <a:ea typeface="HGPｺﾞｼｯｸM"/>
              <a:cs typeface="+mn-cs"/>
            </a:rPr>
            <a:t>欄に税込みで記入すると自動計算します。</a:t>
          </a:r>
          <a:endParaRPr kumimoji="1" lang="ja-JP" altLang="en-US" sz="1100" u="sng">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助成金の欄は交付決定となった金額を記載してください。</a:t>
          </a:r>
          <a:endParaRPr kumimoji="1" lang="ja-JP" altLang="en-US" sz="1100" u="sng">
            <a:latin typeface="HGPｺﾞｼｯｸM"/>
            <a:ea typeface="HGPｺﾞｼｯｸM"/>
          </a:endParaRPr>
        </a:p>
      </xdr:txBody>
    </xdr:sp>
    <xdr:clientData/>
  </xdr:twoCellAnchor>
  <xdr:twoCellAnchor>
    <xdr:from>
      <xdr:col>19</xdr:col>
      <xdr:colOff>678180</xdr:colOff>
      <xdr:row>7</xdr:row>
      <xdr:rowOff>72390</xdr:rowOff>
    </xdr:from>
    <xdr:to>
      <xdr:col>20</xdr:col>
      <xdr:colOff>683895</xdr:colOff>
      <xdr:row>8</xdr:row>
      <xdr:rowOff>41910</xdr:rowOff>
    </xdr:to>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16575405" y="2339340"/>
          <a:ext cx="691515" cy="22479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573405</xdr:colOff>
      <xdr:row>30</xdr:row>
      <xdr:rowOff>199390</xdr:rowOff>
    </xdr:from>
    <xdr:to>
      <xdr:col>26</xdr:col>
      <xdr:colOff>535940</xdr:colOff>
      <xdr:row>31</xdr:row>
      <xdr:rowOff>168275</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20585430" y="8337550"/>
          <a:ext cx="648335" cy="224155"/>
        </a:xfrm>
        <a:prstGeom prst="rect">
          <a:avLst/>
        </a:prstGeom>
        <a:solidFill>
          <a:schemeClr val="accent6">
            <a:lumMod val="60000"/>
            <a:lumOff val="40000"/>
          </a:scheme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580390</xdr:colOff>
      <xdr:row>4</xdr:row>
      <xdr:rowOff>182245</xdr:rowOff>
    </xdr:from>
    <xdr:to>
      <xdr:col>28</xdr:col>
      <xdr:colOff>315595</xdr:colOff>
      <xdr:row>38</xdr:row>
      <xdr:rowOff>113030</xdr:rowOff>
    </xdr:to>
    <xdr:sp macro="" textlink="">
      <xdr:nvSpPr>
        <xdr:cNvPr id="20" name="角丸四角形 19">
          <a:extLst>
            <a:ext uri="{FF2B5EF4-FFF2-40B4-BE49-F238E27FC236}">
              <a16:creationId xmlns:a16="http://schemas.microsoft.com/office/drawing/2014/main" id="{00000000-0008-0000-0B00-000014000000}"/>
            </a:ext>
          </a:extLst>
        </xdr:cNvPr>
        <xdr:cNvSpPr/>
      </xdr:nvSpPr>
      <xdr:spPr>
        <a:xfrm>
          <a:off x="16772890" y="1068070"/>
          <a:ext cx="6593205" cy="9244330"/>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180000" tIns="108000" rIns="180000" bIns="108000" rtlCol="0" anchor="ctr"/>
        <a:lstStyle/>
        <a:p>
          <a:pPr marL="0" marR="0" indent="0" algn="ctr" defTabSz="914400" rtl="0" eaLnBrk="1" fontAlgn="auto" latinLnBrk="0" hangingPunct="1">
            <a:lnSpc>
              <a:spcPts val="1500"/>
            </a:lnSpc>
            <a:spcBef>
              <a:spcPts val="0"/>
            </a:spcBef>
            <a:spcAft>
              <a:spcPts val="1800"/>
            </a:spcAft>
            <a:defRPr/>
          </a:pPr>
          <a:r>
            <a:rPr lang="ja-JP" altLang="en-US" sz="1400" b="1" i="0" baseline="0">
              <a:solidFill>
                <a:schemeClr val="dk1"/>
              </a:solidFill>
              <a:effectLst/>
              <a:latin typeface="HGPｺﾞｼｯｸM"/>
              <a:ea typeface="HGPｺﾞｼｯｸM"/>
              <a:cs typeface="+mn-cs"/>
            </a:rPr>
            <a:t>支出明細書（実績）の記入手順・注意事項</a:t>
          </a: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lang="ja-JP" altLang="en-US" sz="1100" b="0" i="0" baseline="0">
              <a:solidFill>
                <a:schemeClr val="dk1"/>
              </a:solidFill>
              <a:effectLst/>
              <a:latin typeface="HGPｺﾞｼｯｸM"/>
              <a:ea typeface="HGPｺﾞｼｯｸM"/>
              <a:cs typeface="+mn-cs"/>
            </a:rPr>
            <a:t>セルの色が　　　　　　　　　</a:t>
          </a:r>
          <a:r>
            <a:rPr lang="ja-JP" altLang="ja-JP" sz="1100" b="0" i="0" baseline="0">
              <a:solidFill>
                <a:schemeClr val="dk1"/>
              </a:solidFill>
              <a:effectLst/>
              <a:latin typeface="HGPｺﾞｼｯｸM"/>
              <a:ea typeface="HGPｺﾞｼｯｸM"/>
              <a:cs typeface="+mn-cs"/>
            </a:rPr>
            <a:t>の</a:t>
          </a:r>
          <a:r>
            <a:rPr lang="ja-JP" altLang="en-US" sz="1100" b="0" i="0" baseline="0">
              <a:solidFill>
                <a:schemeClr val="dk1"/>
              </a:solidFill>
              <a:effectLst/>
              <a:latin typeface="HGPｺﾞｼｯｸM"/>
              <a:ea typeface="HGPｺﾞｼｯｸM"/>
              <a:cs typeface="+mn-cs"/>
            </a:rPr>
            <a:t>場合</a:t>
          </a:r>
          <a:r>
            <a:rPr lang="ja-JP" altLang="ja-JP" sz="1100" b="0" i="0" baseline="0">
              <a:solidFill>
                <a:schemeClr val="dk1"/>
              </a:solidFill>
              <a:effectLst/>
              <a:latin typeface="HGPｺﾞｼｯｸM"/>
              <a:ea typeface="HGPｺﾞｼｯｸM"/>
              <a:cs typeface="+mn-cs"/>
            </a:rPr>
            <a:t>は自動計算</a:t>
          </a:r>
          <a:r>
            <a:rPr lang="ja-JP" altLang="en-US" sz="1100" b="0" i="0" baseline="0">
              <a:solidFill>
                <a:schemeClr val="dk1"/>
              </a:solidFill>
              <a:effectLst/>
              <a:latin typeface="HGPｺﾞｼｯｸM"/>
              <a:ea typeface="HGPｺﾞｼｯｸM"/>
              <a:cs typeface="+mn-cs"/>
            </a:rPr>
            <a:t>します</a:t>
          </a:r>
          <a:r>
            <a:rPr lang="ja-JP" altLang="ja-JP" sz="1100" b="0" i="0" baseline="0">
              <a:solidFill>
                <a:schemeClr val="dk1"/>
              </a:solidFill>
              <a:effectLst/>
              <a:latin typeface="HGPｺﾞｼｯｸM"/>
              <a:ea typeface="HGPｺﾞｼｯｸM"/>
              <a:cs typeface="+mn-cs"/>
            </a:rPr>
            <a:t>ので入力は不要です。</a:t>
          </a:r>
          <a:endParaRPr lang="ja-JP" altLang="en-US" sz="1100" b="0" i="0" baseline="0">
            <a:solidFill>
              <a:schemeClr val="dk1"/>
            </a:solidFill>
            <a:effectLst/>
            <a:latin typeface="HGPｺﾞｼｯｸM"/>
            <a:ea typeface="HGPｺﾞｼｯｸM"/>
            <a:cs typeface="+mn-cs"/>
          </a:endParaRP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最初に </a:t>
          </a:r>
          <a:r>
            <a:rPr kumimoji="1" lang="ja-JP" altLang="ja-JP" sz="1100" b="1" u="none">
              <a:solidFill>
                <a:schemeClr val="dk1"/>
              </a:solidFill>
              <a:effectLst/>
              <a:latin typeface="HGPｺﾞｼｯｸM"/>
              <a:ea typeface="HGPｺﾞｼｯｸM"/>
              <a:cs typeface="+mn-cs"/>
            </a:rPr>
            <a:t>レシートや領収書</a:t>
          </a:r>
          <a:r>
            <a:rPr kumimoji="1" lang="ja-JP" altLang="en-US" sz="1100" b="1" u="none">
              <a:solidFill>
                <a:schemeClr val="dk1"/>
              </a:solidFill>
              <a:effectLst/>
              <a:latin typeface="HGPｺﾞｼｯｸM"/>
              <a:ea typeface="HGPｺﾞｼｯｸM"/>
              <a:cs typeface="+mn-cs"/>
            </a:rPr>
            <a:t>から「</a:t>
          </a:r>
          <a:r>
            <a:rPr kumimoji="1" lang="ja-JP" altLang="ja-JP" sz="1100" b="1" u="none">
              <a:solidFill>
                <a:schemeClr val="dk1"/>
              </a:solidFill>
              <a:effectLst/>
              <a:latin typeface="HGPｺﾞｼｯｸM"/>
              <a:ea typeface="HGPｺﾞｼｯｸM"/>
              <a:cs typeface="+mn-cs"/>
            </a:rPr>
            <a:t>イ 総事業費</a:t>
          </a:r>
          <a:r>
            <a:rPr kumimoji="1" lang="ja-JP" altLang="en-US" sz="1100" b="1" u="none">
              <a:solidFill>
                <a:schemeClr val="dk1"/>
              </a:solidFill>
              <a:effectLst/>
              <a:latin typeface="HGPｺﾞｼｯｸM"/>
              <a:ea typeface="HGPｺﾞｼｯｸM"/>
              <a:cs typeface="+mn-cs"/>
            </a:rPr>
            <a:t>」</a:t>
          </a:r>
          <a:r>
            <a:rPr kumimoji="1" lang="ja-JP" altLang="ja-JP" sz="1100" b="1" u="none">
              <a:solidFill>
                <a:schemeClr val="dk1"/>
              </a:solidFill>
              <a:effectLst/>
              <a:latin typeface="HGPｺﾞｼｯｸM"/>
              <a:ea typeface="HGPｺﾞｼｯｸM"/>
              <a:cs typeface="+mn-cs"/>
            </a:rPr>
            <a:t>を入力してください。</a:t>
          </a:r>
          <a:r>
            <a:rPr kumimoji="1" lang="ja-JP" altLang="ja-JP" sz="1100" u="none">
              <a:solidFill>
                <a:schemeClr val="dk1"/>
              </a:solidFill>
              <a:effectLst/>
              <a:latin typeface="HGPｺﾞｼｯｸM"/>
              <a:ea typeface="HGPｺﾞｼｯｸM"/>
              <a:cs typeface="+mn-cs"/>
            </a:rPr>
            <a:t>すべて税込み後の金額を入力してください。（消費税額が明記されていない場合は内税となります。ただし、非課税の場合については、金額をそのまま入力してください。）。</a:t>
          </a:r>
          <a:endParaRPr kumimoji="1" lang="ja-JP" altLang="en-US" sz="1100" u="none">
            <a:solidFill>
              <a:schemeClr val="dk1"/>
            </a:solidFill>
            <a:effectLst/>
            <a:latin typeface="HGPｺﾞｼｯｸM"/>
            <a:ea typeface="HGPｺﾞｼｯｸM"/>
            <a:cs typeface="+mn-cs"/>
          </a:endParaRP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 「</a:t>
          </a:r>
          <a:r>
            <a:rPr kumimoji="1" lang="ja-JP" altLang="en-US" sz="1100" b="1">
              <a:solidFill>
                <a:schemeClr val="dk1"/>
              </a:solidFill>
              <a:effectLst/>
              <a:latin typeface="HGPｺﾞｼｯｸM"/>
              <a:ea typeface="HGPｺﾞｼｯｸM"/>
              <a:cs typeface="+mn-cs"/>
            </a:rPr>
            <a:t>エ</a:t>
          </a:r>
          <a:r>
            <a:rPr kumimoji="1" lang="ja-JP" altLang="ja-JP" sz="1100" b="1">
              <a:solidFill>
                <a:schemeClr val="dk1"/>
              </a:solidFill>
              <a:effectLst/>
              <a:latin typeface="HGPｺﾞｼｯｸM"/>
              <a:ea typeface="HGPｺﾞｼｯｸM"/>
              <a:cs typeface="+mn-cs"/>
            </a:rPr>
            <a:t>  内訳」を入力してください。</a:t>
          </a:r>
          <a:endParaRPr kumimoji="1" lang="ja-JP" altLang="en-US" sz="1100" b="1">
            <a:solidFill>
              <a:schemeClr val="dk1"/>
            </a:solidFill>
            <a:effectLst/>
            <a:latin typeface="HGPｺﾞｼｯｸM"/>
            <a:ea typeface="HGPｺﾞｼｯｸM"/>
            <a:cs typeface="+mn-cs"/>
          </a:endParaRPr>
        </a:p>
        <a:p>
          <a:pPr marL="108000" indent="-216000">
            <a:lnSpc>
              <a:spcPts val="1700"/>
            </a:lnSpc>
            <a:spcAft>
              <a:spcPts val="1200"/>
            </a:spcAft>
            <a:buFont typeface="Wingdings" pitchFamily="2" charset="2"/>
            <a:buChar char="u"/>
          </a:pPr>
          <a:r>
            <a:rPr kumimoji="1" lang="ja-JP" altLang="ja-JP" sz="1100" b="1">
              <a:solidFill>
                <a:schemeClr val="dk1"/>
              </a:solidFill>
              <a:effectLst/>
              <a:latin typeface="HGPｺﾞｼｯｸM"/>
              <a:ea typeface="HGPｺﾞｼｯｸM"/>
              <a:cs typeface="+mn-cs"/>
            </a:rPr>
            <a:t>「</a:t>
          </a:r>
          <a:r>
            <a:rPr kumimoji="1" lang="ja-JP" altLang="en-US" sz="1100" b="1">
              <a:solidFill>
                <a:schemeClr val="dk1"/>
              </a:solidFill>
              <a:effectLst/>
              <a:latin typeface="HGPｺﾞｼｯｸM"/>
              <a:ea typeface="HGPｺﾞｼｯｸM"/>
              <a:cs typeface="+mn-cs"/>
            </a:rPr>
            <a:t>オ</a:t>
          </a:r>
          <a:r>
            <a:rPr kumimoji="1" lang="ja-JP" altLang="ja-JP" sz="1100" b="1">
              <a:solidFill>
                <a:schemeClr val="dk1"/>
              </a:solidFill>
              <a:effectLst/>
              <a:latin typeface="HGPｺﾞｼｯｸM"/>
              <a:ea typeface="HGPｺﾞｼｯｸM"/>
              <a:cs typeface="+mn-cs"/>
            </a:rPr>
            <a:t>　分類</a:t>
          </a: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は、按分計算するための入力項目です。</a:t>
          </a:r>
          <a:r>
            <a:rPr kumimoji="1" lang="ja-JP" altLang="ja-JP" sz="1100" u="none">
              <a:solidFill>
                <a:schemeClr val="dk1"/>
              </a:solidFill>
              <a:effectLst/>
              <a:latin typeface="HGPｺﾞｼｯｸM"/>
              <a:ea typeface="HGPｺﾞｼｯｸM"/>
              <a:cs typeface="+mn-cs"/>
            </a:rPr>
            <a:t>本事業で開発した商品のみを対象とする場合は「</a:t>
          </a:r>
          <a:r>
            <a:rPr kumimoji="1" lang="en-US" altLang="ja-JP" sz="1100" u="none">
              <a:solidFill>
                <a:schemeClr val="dk1"/>
              </a:solidFill>
              <a:effectLst/>
              <a:latin typeface="HGPｺﾞｼｯｸM"/>
              <a:ea typeface="HGPｺﾞｼｯｸM"/>
              <a:cs typeface="+mn-cs"/>
            </a:rPr>
            <a:t>1</a:t>
          </a:r>
          <a:r>
            <a:rPr kumimoji="1" lang="ja-JP" altLang="ja-JP" sz="1100" u="none">
              <a:solidFill>
                <a:schemeClr val="dk1"/>
              </a:solidFill>
              <a:effectLst/>
              <a:latin typeface="HGPｺﾞｼｯｸM"/>
              <a:ea typeface="HGPｺﾞｼｯｸM"/>
              <a:cs typeface="+mn-cs"/>
            </a:rPr>
            <a:t>」を、既存商品と一体的に実施する場合は「２」を入力してください。なお、斜線部分は按分の対象外ですので、入力しないでください。</a:t>
          </a:r>
          <a:endParaRPr kumimoji="1" lang="ja-JP" altLang="en-US" sz="1100" u="none">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次に「イ  課税、非課税」の該当する番号（１又は２）を入力してください。</a:t>
          </a:r>
          <a:r>
            <a:rPr kumimoji="1" lang="ja-JP" altLang="ja-JP" sz="1100">
              <a:solidFill>
                <a:schemeClr val="dk1"/>
              </a:solidFill>
              <a:effectLst/>
              <a:latin typeface="HGPｺﾞｼｯｸM"/>
              <a:ea typeface="HGPｺﾞｼｯｸM"/>
              <a:cs typeface="+mn-cs"/>
            </a:rPr>
            <a:t>謝金は非課税となります。</a:t>
          </a:r>
          <a:endParaRPr lang="ja-JP" altLang="ja-JP" sz="1100">
            <a:effectLst/>
            <a:latin typeface="HGPｺﾞｼｯｸM"/>
            <a:ea typeface="HGPｺﾞｼｯｸM"/>
          </a:endParaRPr>
        </a:p>
        <a:p>
          <a:pPr marL="108000" indent="-216000" rtl="0" eaLnBrk="1" fontAlgn="auto" latinLnBrk="0" hangingPunct="1">
            <a:lnSpc>
              <a:spcPts val="1700"/>
            </a:lnSpc>
            <a:spcAft>
              <a:spcPts val="600"/>
            </a:spcAft>
            <a:buFont typeface="Wingdings" pitchFamily="2" charset="2"/>
            <a:buChar char="u"/>
          </a:pPr>
          <a:r>
            <a:rPr kumimoji="1" lang="ja-JP" altLang="ja-JP" sz="1100" b="1">
              <a:solidFill>
                <a:sysClr val="windowText" lastClr="000000"/>
              </a:solidFill>
              <a:effectLst/>
              <a:latin typeface="HGPｺﾞｼｯｸM"/>
              <a:ea typeface="HGPｺﾞｼｯｸM"/>
              <a:cs typeface="+mn-cs"/>
            </a:rPr>
            <a:t>次に ア　区分について、各費目の明細ごとに、次の項目に合うアルファベットを半角で入力してください。</a:t>
          </a:r>
          <a:r>
            <a:rPr lang="ja-JP" altLang="ja-JP" sz="1100" b="1">
              <a:solidFill>
                <a:sysClr val="windowText" lastClr="000000"/>
              </a:solidFill>
              <a:effectLst/>
              <a:latin typeface="HGPｺﾞｼｯｸM"/>
              <a:ea typeface="HGPｺﾞｼｯｸM"/>
              <a:cs typeface="+mn-cs"/>
            </a:rPr>
            <a:t>（この欄が未記入だと交付申請書・実績報告書がエラーとなります。）</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A </a:t>
          </a:r>
          <a:r>
            <a:rPr lang="ja-JP" altLang="ja-JP" sz="1100" b="0" i="0" baseline="0">
              <a:solidFill>
                <a:sysClr val="windowText" lastClr="000000"/>
              </a:solidFill>
              <a:effectLst/>
              <a:latin typeface="HGPｺﾞｼｯｸM"/>
              <a:ea typeface="HGPｺﾞｼｯｸM"/>
              <a:cs typeface="+mn-cs"/>
            </a:rPr>
            <a:t>新たに取り組む商品の開発や改良</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B  </a:t>
          </a:r>
          <a:r>
            <a:rPr lang="ja-JP" altLang="ja-JP" sz="1100" b="0" i="0" baseline="0">
              <a:solidFill>
                <a:sysClr val="windowText" lastClr="000000"/>
              </a:solidFill>
              <a:effectLst/>
              <a:latin typeface="HGPｺﾞｼｯｸM"/>
              <a:ea typeface="HGPｺﾞｼｯｸM"/>
              <a:cs typeface="+mn-cs"/>
            </a:rPr>
            <a:t>開発や改良した商品の販路開拓</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C </a:t>
          </a:r>
          <a:r>
            <a:rPr lang="ja-JP" altLang="ja-JP" sz="1100" b="0" i="0" baseline="0">
              <a:solidFill>
                <a:sysClr val="windowText" lastClr="000000"/>
              </a:solidFill>
              <a:effectLst/>
              <a:latin typeface="HGPｺﾞｼｯｸM"/>
              <a:ea typeface="HGPｺﾞｼｯｸM"/>
              <a:cs typeface="+mn-cs"/>
            </a:rPr>
            <a:t>県産農林水畜産物の高品質化やブランド化、安定供給のための取組</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D </a:t>
          </a:r>
          <a:r>
            <a:rPr lang="ja-JP" altLang="ja-JP" sz="1100" b="0" i="0" baseline="0">
              <a:solidFill>
                <a:sysClr val="windowText" lastClr="000000"/>
              </a:solidFill>
              <a:effectLst/>
              <a:latin typeface="HGPｺﾞｼｯｸM"/>
              <a:ea typeface="HGPｺﾞｼｯｸM"/>
              <a:cs typeface="+mn-cs"/>
            </a:rPr>
            <a:t>商品開発と併せた衛生管理の改善や農業生産工程管理、産業財産権等の取得 </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E </a:t>
          </a:r>
          <a:r>
            <a:rPr lang="ja-JP" altLang="ja-JP" sz="1100" b="0" i="0" baseline="0">
              <a:solidFill>
                <a:sysClr val="windowText" lastClr="000000"/>
              </a:solidFill>
              <a:effectLst/>
              <a:latin typeface="HGPｺﾞｼｯｸM"/>
              <a:ea typeface="HGPｺﾞｼｯｸM"/>
              <a:cs typeface="+mn-cs"/>
            </a:rPr>
            <a:t>県産農林水畜産物を活用したメニュー提供等の新たなサービス事業の展開</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F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に付随する告知媒体等を活用したＰＲや周知活動</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12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G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に付随するマーケティング等の必要な調査</a:t>
          </a:r>
          <a:endParaRPr lang="ja-JP" altLang="ja-JP" sz="1100">
            <a:solidFill>
              <a:sysClr val="windowText" lastClr="000000"/>
            </a:solidFill>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委託費は</a:t>
          </a:r>
          <a:r>
            <a:rPr kumimoji="1" lang="ja-JP" altLang="en-US" sz="1100">
              <a:solidFill>
                <a:schemeClr val="dk1"/>
              </a:solidFill>
              <a:effectLst/>
              <a:latin typeface="HGPｺﾞｼｯｸM"/>
              <a:ea typeface="HGPｺﾞｼｯｸM"/>
              <a:cs typeface="+mn-cs"/>
            </a:rPr>
            <a:t>要領等で</a:t>
          </a:r>
          <a:r>
            <a:rPr kumimoji="1" lang="ja-JP" altLang="ja-JP" sz="1100">
              <a:solidFill>
                <a:schemeClr val="dk1"/>
              </a:solidFill>
              <a:effectLst/>
              <a:latin typeface="HGPｺﾞｼｯｸM"/>
              <a:ea typeface="HGPｺﾞｼｯｸM"/>
              <a:cs typeface="+mn-cs"/>
            </a:rPr>
            <a:t>事業費の６割以内となっており、６割を超えている場合は、「６割超えてます。」と赤字表示されます</a:t>
          </a:r>
          <a:r>
            <a:rPr kumimoji="1" lang="ja-JP" altLang="en-US" sz="1100">
              <a:solidFill>
                <a:schemeClr val="dk1"/>
              </a:solidFill>
              <a:effectLst/>
              <a:latin typeface="HGPｺﾞｼｯｸM"/>
              <a:ea typeface="HGPｺﾞｼｯｸM"/>
              <a:cs typeface="+mn-cs"/>
            </a:rPr>
            <a:t>ので、実績内容を精査して</a:t>
          </a:r>
          <a:r>
            <a:rPr kumimoji="1" lang="ja-JP" altLang="ja-JP" sz="1100">
              <a:solidFill>
                <a:schemeClr val="dk1"/>
              </a:solidFill>
              <a:effectLst/>
              <a:latin typeface="HGPｺﾞｼｯｸM"/>
              <a:ea typeface="HGPｺﾞｼｯｸM"/>
              <a:cs typeface="+mn-cs"/>
            </a:rPr>
            <a:t>ください。</a:t>
          </a:r>
          <a:endParaRPr kumimoji="1" lang="ja-JP" altLang="en-US" sz="1100">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lang="en-US" altLang="ja-JP" sz="1100" b="0">
              <a:solidFill>
                <a:schemeClr val="dk1"/>
              </a:solidFill>
              <a:effectLst/>
              <a:latin typeface="HGPｺﾞｼｯｸM"/>
              <a:ea typeface="HGPｺﾞｼｯｸM"/>
              <a:cs typeface="+mn-cs"/>
            </a:rPr>
            <a:t>テスト販売等で収益が発生した場合は、下の黄色い欄の</a:t>
          </a:r>
          <a:r>
            <a:rPr lang="ja-JP" altLang="en-US" sz="1100" b="0">
              <a:solidFill>
                <a:schemeClr val="dk1"/>
              </a:solidFill>
              <a:effectLst/>
              <a:latin typeface="HGPｺﾞｼｯｸM"/>
              <a:ea typeface="HGPｺﾞｼｯｸM"/>
              <a:cs typeface="+mn-cs"/>
            </a:rPr>
            <a:t>中の</a:t>
          </a:r>
          <a:r>
            <a:rPr lang="en-US" altLang="ja-JP" sz="1100" b="0">
              <a:solidFill>
                <a:schemeClr val="dk1"/>
              </a:solidFill>
              <a:effectLst/>
              <a:latin typeface="HGPｺﾞｼｯｸM"/>
              <a:ea typeface="HGPｺﾞｼｯｸM"/>
              <a:cs typeface="+mn-cs"/>
            </a:rPr>
            <a:t>「開発商品販売額」の</a:t>
          </a:r>
          <a:r>
            <a:rPr lang="ja-JP" altLang="en-US" sz="1100" b="0">
              <a:solidFill>
                <a:schemeClr val="dk1"/>
              </a:solidFill>
              <a:effectLst/>
              <a:latin typeface="HGPｺﾞｼｯｸM"/>
              <a:ea typeface="HGPｺﾞｼｯｸM"/>
              <a:cs typeface="+mn-cs"/>
            </a:rPr>
            <a:t>　　　　　　　　</a:t>
          </a:r>
          <a:r>
            <a:rPr lang="en-US" altLang="ja-JP" sz="1100" b="0">
              <a:solidFill>
                <a:schemeClr val="dk1"/>
              </a:solidFill>
              <a:effectLst/>
              <a:latin typeface="HGPｺﾞｼｯｸM"/>
              <a:ea typeface="HGPｺﾞｼｯｸM"/>
              <a:cs typeface="+mn-cs"/>
            </a:rPr>
            <a:t>欄に税込みで記入すると自動計算します。</a:t>
          </a:r>
          <a:endParaRPr kumimoji="1" lang="ja-JP" altLang="en-US" sz="1100" u="sng">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助成金の欄は交付決定となった金額を記載してください。</a:t>
          </a:r>
          <a:endParaRPr kumimoji="1" lang="ja-JP" altLang="en-US" sz="1100" u="sng">
            <a:latin typeface="HGPｺﾞｼｯｸM"/>
            <a:ea typeface="HGPｺﾞｼｯｸM"/>
          </a:endParaRPr>
        </a:p>
      </xdr:txBody>
    </xdr:sp>
    <xdr:clientData/>
  </xdr:twoCellAnchor>
  <xdr:twoCellAnchor>
    <xdr:from>
      <xdr:col>20</xdr:col>
      <xdr:colOff>363220</xdr:colOff>
      <xdr:row>7</xdr:row>
      <xdr:rowOff>226060</xdr:rowOff>
    </xdr:from>
    <xdr:to>
      <xdr:col>21</xdr:col>
      <xdr:colOff>369570</xdr:colOff>
      <xdr:row>8</xdr:row>
      <xdr:rowOff>200025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7927320" y="2512060"/>
          <a:ext cx="692150" cy="229235"/>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239395</xdr:colOff>
      <xdr:row>31</xdr:row>
      <xdr:rowOff>149225</xdr:rowOff>
    </xdr:from>
    <xdr:to>
      <xdr:col>27</xdr:col>
      <xdr:colOff>201930</xdr:colOff>
      <xdr:row>32</xdr:row>
      <xdr:rowOff>123825</xdr:rowOff>
    </xdr:to>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21918295" y="8561705"/>
          <a:ext cx="648335" cy="229870"/>
        </a:xfrm>
        <a:prstGeom prst="rect">
          <a:avLst/>
        </a:prstGeom>
        <a:solidFill>
          <a:schemeClr val="accent6">
            <a:lumMod val="60000"/>
            <a:lumOff val="40000"/>
          </a:scheme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128271</xdr:colOff>
      <xdr:row>10</xdr:row>
      <xdr:rowOff>212725</xdr:rowOff>
    </xdr:from>
    <xdr:to>
      <xdr:col>20</xdr:col>
      <xdr:colOff>657226</xdr:colOff>
      <xdr:row>12</xdr:row>
      <xdr:rowOff>77470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6910071" y="2260600"/>
          <a:ext cx="4100830" cy="360045"/>
          <a:chOff x="9591676" y="5125085"/>
          <a:chExt cx="4322756" cy="36000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a:xfrm>
            <a:off x="9591676" y="5125085"/>
            <a:ext cx="4322756" cy="360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は自動計算するセルですので、入力は不要です。</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0007600" y="5191125"/>
            <a:ext cx="720000" cy="21600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87631</xdr:colOff>
      <xdr:row>36</xdr:row>
      <xdr:rowOff>213995</xdr:rowOff>
    </xdr:from>
    <xdr:to>
      <xdr:col>20</xdr:col>
      <xdr:colOff>161926</xdr:colOff>
      <xdr:row>39</xdr:row>
      <xdr:rowOff>233045</xdr:rowOff>
    </xdr:to>
    <xdr:sp macro="" textlink="">
      <xdr:nvSpPr>
        <xdr:cNvPr id="11" name="Text Box 1">
          <a:extLst>
            <a:ext uri="{FF2B5EF4-FFF2-40B4-BE49-F238E27FC236}">
              <a16:creationId xmlns:a16="http://schemas.microsoft.com/office/drawing/2014/main" id="{00000000-0008-0000-0300-00000B000000}"/>
            </a:ext>
          </a:extLst>
        </xdr:cNvPr>
        <xdr:cNvSpPr txBox="1">
          <a:spLocks noChangeArrowheads="1"/>
        </xdr:cNvSpPr>
      </xdr:nvSpPr>
      <xdr:spPr>
        <a:xfrm>
          <a:off x="6869431" y="7833995"/>
          <a:ext cx="3646170" cy="6477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左の日付は「</a:t>
          </a:r>
          <a:r>
            <a:rPr lang="en-US" altLang="ja-JP" sz="1100" b="0" i="0" u="none" strike="noStrike" baseline="0">
              <a:solidFill>
                <a:srgbClr val="000000"/>
              </a:solidFill>
              <a:latin typeface="HGPｺﾞｼｯｸM"/>
              <a:ea typeface="HGPｺﾞｼｯｸM"/>
            </a:rPr>
            <a:t>1-3</a:t>
          </a:r>
          <a:r>
            <a:rPr lang="ja-JP" altLang="en-US" sz="1100" b="0" i="0" u="none" strike="noStrike" baseline="0">
              <a:solidFill>
                <a:srgbClr val="000000"/>
              </a:solidFill>
              <a:latin typeface="HGPｺﾞｼｯｸM"/>
              <a:ea typeface="HGPｺﾞｼｯｸM"/>
            </a:rPr>
            <a:t>（兼</a:t>
          </a:r>
          <a:r>
            <a:rPr lang="en-US" altLang="ja-JP" sz="1100" b="0" i="0" u="none" strike="noStrike" baseline="0">
              <a:solidFill>
                <a:srgbClr val="000000"/>
              </a:solidFill>
              <a:latin typeface="HGPｺﾞｼｯｸM"/>
              <a:ea typeface="HGPｺﾞｼｯｸM"/>
            </a:rPr>
            <a:t>23-2</a:t>
          </a:r>
          <a:r>
            <a:rPr lang="ja-JP" altLang="en-US" sz="1100" b="0" i="0" u="none" strike="noStrike" baseline="0">
              <a:solidFill>
                <a:srgbClr val="000000"/>
              </a:solidFill>
              <a:latin typeface="HGPｺﾞｼｯｸM"/>
              <a:ea typeface="HGPｺﾞｼｯｸM"/>
            </a:rPr>
            <a:t>）事業計画書・実績報告」のシート入力後、正しく表示されます</a:t>
          </a:r>
        </a:p>
      </xdr:txBody>
    </xdr:sp>
    <xdr:clientData/>
  </xdr:twoCellAnchor>
  <xdr:twoCellAnchor>
    <xdr:from>
      <xdr:col>15</xdr:col>
      <xdr:colOff>76200</xdr:colOff>
      <xdr:row>2</xdr:row>
      <xdr:rowOff>76200</xdr:rowOff>
    </xdr:from>
    <xdr:to>
      <xdr:col>20</xdr:col>
      <xdr:colOff>590550</xdr:colOff>
      <xdr:row>3</xdr:row>
      <xdr:rowOff>341630</xdr:rowOff>
    </xdr:to>
    <xdr:sp macro="" textlink="">
      <xdr:nvSpPr>
        <xdr:cNvPr id="12" name="Text Box 1">
          <a:extLst>
            <a:ext uri="{FF2B5EF4-FFF2-40B4-BE49-F238E27FC236}">
              <a16:creationId xmlns:a16="http://schemas.microsoft.com/office/drawing/2014/main" id="{00000000-0008-0000-0300-00000C000000}"/>
            </a:ext>
          </a:extLst>
        </xdr:cNvPr>
        <xdr:cNvSpPr txBox="1">
          <a:spLocks noChangeArrowheads="1"/>
        </xdr:cNvSpPr>
      </xdr:nvSpPr>
      <xdr:spPr>
        <a:xfrm>
          <a:off x="6858000" y="552450"/>
          <a:ext cx="4086225" cy="360680"/>
        </a:xfrm>
        <a:prstGeom prst="rect">
          <a:avLst/>
        </a:prstGeom>
        <a:solidFill>
          <a:srgbClr val="FFFFFF"/>
        </a:solidFill>
        <a:ln w="9525">
          <a:solidFill>
            <a:srgbClr val="000000"/>
          </a:solidFill>
          <a:miter lim="800000"/>
          <a:headEnd/>
          <a:tailEnd/>
        </a:ln>
      </xdr:spPr>
      <xdr:txBody>
        <a:bodyPr vertOverflow="clip" horzOverflow="overflow" wrap="square" lIns="180000" tIns="72000" rIns="108000" bIns="36000" anchor="ctr" upright="1"/>
        <a:lstStyle/>
        <a:p>
          <a:pPr marL="108000" indent="-216000" algn="l" rtl="0">
            <a:lnSpc>
              <a:spcPts val="1500"/>
            </a:lnSpc>
            <a:spcAft>
              <a:spcPts val="600"/>
            </a:spcAft>
            <a:buFont typeface="Wingdings" pitchFamily="2" charset="2"/>
            <a:buChar char="u"/>
            <a:defRPr sz="1000"/>
          </a:pPr>
          <a:r>
            <a:rPr lang="en-US" altLang="ja-JP" sz="1100" b="0" i="0" u="none" strike="noStrike" baseline="0">
              <a:solidFill>
                <a:srgbClr val="000000"/>
              </a:solidFill>
              <a:latin typeface="HGPｺﾞｼｯｸM"/>
              <a:ea typeface="HGPｺﾞｼｯｸM"/>
            </a:rPr>
            <a:t>2020/1/30</a:t>
          </a:r>
          <a:r>
            <a:rPr lang="ja-JP" altLang="en-US" sz="1100" b="0" i="0" u="none" strike="noStrike" baseline="0">
              <a:solidFill>
                <a:srgbClr val="000000"/>
              </a:solidFill>
              <a:latin typeface="HGPｺﾞｼｯｸM"/>
              <a:ea typeface="HGPｺﾞｼｯｸM"/>
            </a:rPr>
            <a:t>等と西暦で入力してください。</a:t>
          </a:r>
        </a:p>
      </xdr:txBody>
    </xdr:sp>
    <xdr:clientData/>
  </xdr:twoCellAnchor>
  <xdr:twoCellAnchor>
    <xdr:from>
      <xdr:col>15</xdr:col>
      <xdr:colOff>113665</xdr:colOff>
      <xdr:row>27</xdr:row>
      <xdr:rowOff>77470</xdr:rowOff>
    </xdr:from>
    <xdr:to>
      <xdr:col>21</xdr:col>
      <xdr:colOff>333375</xdr:colOff>
      <xdr:row>30</xdr:row>
      <xdr:rowOff>85725</xdr:rowOff>
    </xdr:to>
    <xdr:sp macro="" textlink="">
      <xdr:nvSpPr>
        <xdr:cNvPr id="15" name="Text Box 7">
          <a:extLst>
            <a:ext uri="{FF2B5EF4-FFF2-40B4-BE49-F238E27FC236}">
              <a16:creationId xmlns:a16="http://schemas.microsoft.com/office/drawing/2014/main" id="{00000000-0008-0000-0300-00000F000000}"/>
            </a:ext>
          </a:extLst>
        </xdr:cNvPr>
        <xdr:cNvSpPr txBox="1">
          <a:spLocks noChangeArrowheads="1"/>
        </xdr:cNvSpPr>
      </xdr:nvSpPr>
      <xdr:spPr>
        <a:xfrm>
          <a:off x="6895465" y="5763895"/>
          <a:ext cx="4477385" cy="64643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「３ 助成金交付決定額は、交付決定通知に基づき入力してください。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24</xdr:row>
      <xdr:rowOff>9525</xdr:rowOff>
    </xdr:to>
    <xdr:sp macro="" textlink="">
      <xdr:nvSpPr>
        <xdr:cNvPr id="7172" name="_x0000_t202" hidden="1">
          <a:extLst>
            <a:ext uri="{FF2B5EF4-FFF2-40B4-BE49-F238E27FC236}">
              <a16:creationId xmlns:a16="http://schemas.microsoft.com/office/drawing/2014/main" id="{00000000-0008-0000-0700-0000041C0000}"/>
            </a:ext>
          </a:extLst>
        </xdr:cNvPr>
        <xdr:cNvSpPr txBox="1">
          <a:spLocks noSelect="1" noChangeArrowheads="1"/>
        </xdr:cNvSpPr>
      </xdr:nvSpPr>
      <xdr:spPr>
        <a:xfrm>
          <a:off x="0" y="0"/>
          <a:ext cx="9820275" cy="88773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7170" name="_x0000_t202" hidden="1">
          <a:extLst>
            <a:ext uri="{FF2B5EF4-FFF2-40B4-BE49-F238E27FC236}">
              <a16:creationId xmlns:a16="http://schemas.microsoft.com/office/drawing/2014/main" id="{00000000-0008-0000-0700-0000021C0000}"/>
            </a:ext>
          </a:extLst>
        </xdr:cNvPr>
        <xdr:cNvSpPr txBox="1">
          <a:spLocks noSelect="1" noChangeArrowheads="1"/>
        </xdr:cNvSpPr>
      </xdr:nvSpPr>
      <xdr:spPr>
        <a:xfrm>
          <a:off x="0" y="0"/>
          <a:ext cx="9820275" cy="88773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2" name="AutoShape 2">
          <a:extLst>
            <a:ext uri="{FF2B5EF4-FFF2-40B4-BE49-F238E27FC236}">
              <a16:creationId xmlns:a16="http://schemas.microsoft.com/office/drawing/2014/main" id="{00000000-0008-0000-0700-000002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4" name="AutoShape 2">
          <a:extLst>
            <a:ext uri="{FF2B5EF4-FFF2-40B4-BE49-F238E27FC236}">
              <a16:creationId xmlns:a16="http://schemas.microsoft.com/office/drawing/2014/main" id="{00000000-0008-0000-0700-000004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5" name="AutoShape 2">
          <a:extLst>
            <a:ext uri="{FF2B5EF4-FFF2-40B4-BE49-F238E27FC236}">
              <a16:creationId xmlns:a16="http://schemas.microsoft.com/office/drawing/2014/main" id="{00000000-0008-0000-0700-000005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6" name="AutoShape 2">
          <a:extLst>
            <a:ext uri="{FF2B5EF4-FFF2-40B4-BE49-F238E27FC236}">
              <a16:creationId xmlns:a16="http://schemas.microsoft.com/office/drawing/2014/main" id="{00000000-0008-0000-0700-000006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7" name="AutoShape 2">
          <a:extLst>
            <a:ext uri="{FF2B5EF4-FFF2-40B4-BE49-F238E27FC236}">
              <a16:creationId xmlns:a16="http://schemas.microsoft.com/office/drawing/2014/main" id="{00000000-0008-0000-0700-000007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66675</xdr:colOff>
      <xdr:row>24</xdr:row>
      <xdr:rowOff>9525</xdr:rowOff>
    </xdr:to>
    <xdr:sp macro="" textlink="">
      <xdr:nvSpPr>
        <xdr:cNvPr id="8" name="AutoShape 2">
          <a:extLst>
            <a:ext uri="{FF2B5EF4-FFF2-40B4-BE49-F238E27FC236}">
              <a16:creationId xmlns:a16="http://schemas.microsoft.com/office/drawing/2014/main" id="{00000000-0008-0000-0700-000008000000}"/>
            </a:ext>
          </a:extLst>
        </xdr:cNvPr>
        <xdr:cNvSpPr>
          <a:spLocks noChangeArrowheads="1"/>
        </xdr:cNvSpPr>
      </xdr:nvSpPr>
      <xdr:spPr>
        <a:xfrm>
          <a:off x="0" y="0"/>
          <a:ext cx="9820275" cy="8877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9</xdr:col>
      <xdr:colOff>66675</xdr:colOff>
      <xdr:row>9</xdr:row>
      <xdr:rowOff>485775</xdr:rowOff>
    </xdr:from>
    <xdr:to>
      <xdr:col>18</xdr:col>
      <xdr:colOff>576580</xdr:colOff>
      <xdr:row>11</xdr:row>
      <xdr:rowOff>149225</xdr:rowOff>
    </xdr:to>
    <xdr:sp macro="" textlink="">
      <xdr:nvSpPr>
        <xdr:cNvPr id="12" name="Text Box 1">
          <a:extLst>
            <a:ext uri="{FF2B5EF4-FFF2-40B4-BE49-F238E27FC236}">
              <a16:creationId xmlns:a16="http://schemas.microsoft.com/office/drawing/2014/main" id="{00000000-0008-0000-0700-00000C000000}"/>
            </a:ext>
          </a:extLst>
        </xdr:cNvPr>
        <xdr:cNvSpPr txBox="1">
          <a:spLocks noChangeArrowheads="1"/>
        </xdr:cNvSpPr>
      </xdr:nvSpPr>
      <xdr:spPr>
        <a:xfrm>
          <a:off x="6877050" y="2628900"/>
          <a:ext cx="6120130" cy="701675"/>
        </a:xfrm>
        <a:prstGeom prst="rect">
          <a:avLst/>
        </a:prstGeom>
        <a:solidFill>
          <a:srgbClr val="FFFFFF"/>
        </a:solidFill>
        <a:ln w="9525">
          <a:solidFill>
            <a:srgbClr val="000000"/>
          </a:solidFill>
          <a:miter lim="800000"/>
          <a:headEnd/>
          <a:tailEnd/>
        </a:ln>
      </xdr:spPr>
      <xdr:txBody>
        <a:bodyPr vertOverflow="clip" horzOverflow="overflow" wrap="square" lIns="180000" tIns="36000" rIns="108000" bIns="36000" anchor="ctr" upright="1"/>
        <a:lstStyle/>
        <a:p>
          <a:pPr marL="108000" indent="-216000" algn="l" rtl="0">
            <a:lnSpc>
              <a:spcPts val="1500"/>
            </a:lnSpc>
            <a:buFont typeface="Wingdings" pitchFamily="2" charset="2"/>
            <a:buChar char="u"/>
            <a:defRPr sz="1000"/>
          </a:pPr>
          <a:r>
            <a:rPr lang="ja-JP" altLang="en-US" sz="1100" b="0" i="0" u="none" strike="noStrike" baseline="0">
              <a:solidFill>
                <a:srgbClr val="000000"/>
              </a:solidFill>
              <a:latin typeface="ＭＳ Ｐゴシック"/>
              <a:ea typeface="ＭＳ Ｐゴシック"/>
            </a:rPr>
            <a:t>　借入金額・寄付・その他を入れると自己負担額が自動計算されます。なお、借入金がない場合は「0」と記入してください。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23</xdr:row>
      <xdr:rowOff>0</xdr:rowOff>
    </xdr:from>
    <xdr:to>
      <xdr:col>5</xdr:col>
      <xdr:colOff>540385</xdr:colOff>
      <xdr:row>24</xdr:row>
      <xdr:rowOff>260350</xdr:rowOff>
    </xdr:to>
    <xdr:sp macro="" textlink="">
      <xdr:nvSpPr>
        <xdr:cNvPr id="14" name="CustomShape 1">
          <a:extLst>
            <a:ext uri="{FF2B5EF4-FFF2-40B4-BE49-F238E27FC236}">
              <a16:creationId xmlns:a16="http://schemas.microsoft.com/office/drawing/2014/main" id="{00000000-0008-0000-0500-00000E000000}"/>
            </a:ext>
          </a:extLst>
        </xdr:cNvPr>
        <xdr:cNvSpPr/>
      </xdr:nvSpPr>
      <xdr:spPr>
        <a:xfrm>
          <a:off x="2190750" y="7562850"/>
          <a:ext cx="1130935" cy="52705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20320</xdr:colOff>
      <xdr:row>154</xdr:row>
      <xdr:rowOff>20955</xdr:rowOff>
    </xdr:from>
    <xdr:to>
      <xdr:col>4</xdr:col>
      <xdr:colOff>112395</xdr:colOff>
      <xdr:row>155</xdr:row>
      <xdr:rowOff>294005</xdr:rowOff>
    </xdr:to>
    <xdr:sp macro="" textlink="">
      <xdr:nvSpPr>
        <xdr:cNvPr id="15" name="CustomShape 1">
          <a:extLst>
            <a:ext uri="{FF2B5EF4-FFF2-40B4-BE49-F238E27FC236}">
              <a16:creationId xmlns:a16="http://schemas.microsoft.com/office/drawing/2014/main" id="{00000000-0008-0000-0500-00000F000000}"/>
            </a:ext>
          </a:extLst>
        </xdr:cNvPr>
        <xdr:cNvSpPr/>
      </xdr:nvSpPr>
      <xdr:spPr>
        <a:xfrm>
          <a:off x="534670" y="53656230"/>
          <a:ext cx="1768475" cy="568325"/>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10160</xdr:colOff>
      <xdr:row>176</xdr:row>
      <xdr:rowOff>29845</xdr:rowOff>
    </xdr:from>
    <xdr:to>
      <xdr:col>4</xdr:col>
      <xdr:colOff>19050</xdr:colOff>
      <xdr:row>177</xdr:row>
      <xdr:rowOff>207645</xdr:rowOff>
    </xdr:to>
    <xdr:sp macro="" textlink="">
      <xdr:nvSpPr>
        <xdr:cNvPr id="16" name="CustomShape 1">
          <a:extLst>
            <a:ext uri="{FF2B5EF4-FFF2-40B4-BE49-F238E27FC236}">
              <a16:creationId xmlns:a16="http://schemas.microsoft.com/office/drawing/2014/main" id="{00000000-0008-0000-0500-000010000000}"/>
            </a:ext>
          </a:extLst>
        </xdr:cNvPr>
        <xdr:cNvSpPr/>
      </xdr:nvSpPr>
      <xdr:spPr>
        <a:xfrm>
          <a:off x="524510" y="59923045"/>
          <a:ext cx="1685290" cy="38735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10160</xdr:colOff>
      <xdr:row>186</xdr:row>
      <xdr:rowOff>29210</xdr:rowOff>
    </xdr:from>
    <xdr:to>
      <xdr:col>4</xdr:col>
      <xdr:colOff>19050</xdr:colOff>
      <xdr:row>187</xdr:row>
      <xdr:rowOff>370205</xdr:rowOff>
    </xdr:to>
    <xdr:sp macro="" textlink="">
      <xdr:nvSpPr>
        <xdr:cNvPr id="17" name="CustomShape 1">
          <a:extLst>
            <a:ext uri="{FF2B5EF4-FFF2-40B4-BE49-F238E27FC236}">
              <a16:creationId xmlns:a16="http://schemas.microsoft.com/office/drawing/2014/main" id="{00000000-0008-0000-0500-000011000000}"/>
            </a:ext>
          </a:extLst>
        </xdr:cNvPr>
        <xdr:cNvSpPr/>
      </xdr:nvSpPr>
      <xdr:spPr>
        <a:xfrm>
          <a:off x="524510" y="62637035"/>
          <a:ext cx="1685290" cy="71247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17</xdr:col>
      <xdr:colOff>219075</xdr:colOff>
      <xdr:row>56</xdr:row>
      <xdr:rowOff>190500</xdr:rowOff>
    </xdr:from>
    <xdr:to>
      <xdr:col>25</xdr:col>
      <xdr:colOff>386080</xdr:colOff>
      <xdr:row>57</xdr:row>
      <xdr:rowOff>302260</xdr:rowOff>
    </xdr:to>
    <xdr:sp macro="" textlink="">
      <xdr:nvSpPr>
        <xdr:cNvPr id="21" name="Text Box 1">
          <a:extLst>
            <a:ext uri="{FF2B5EF4-FFF2-40B4-BE49-F238E27FC236}">
              <a16:creationId xmlns:a16="http://schemas.microsoft.com/office/drawing/2014/main" id="{00000000-0008-0000-0500-000015000000}"/>
            </a:ext>
          </a:extLst>
        </xdr:cNvPr>
        <xdr:cNvSpPr txBox="1">
          <a:spLocks noChangeArrowheads="1"/>
        </xdr:cNvSpPr>
      </xdr:nvSpPr>
      <xdr:spPr>
        <a:xfrm>
          <a:off x="9067800" y="17440275"/>
          <a:ext cx="6120130" cy="359410"/>
        </a:xfrm>
        <a:prstGeom prst="rect">
          <a:avLst/>
        </a:prstGeom>
        <a:solidFill>
          <a:srgbClr val="FFFFFF"/>
        </a:solidFill>
        <a:ln w="9525">
          <a:noFill/>
          <a:miter lim="800000"/>
          <a:headEnd/>
          <a:tailEnd/>
        </a:ln>
      </xdr:spPr>
      <xdr:txBody>
        <a:bodyPr vertOverflow="clip" horzOverflow="overflow" wrap="square" lIns="180000" tIns="72000" rIns="108000" bIns="36000" anchor="ctr" upright="1"/>
        <a:lstStyle/>
        <a:p>
          <a:pPr marL="108000" indent="-216000" algn="l" rtl="0">
            <a:lnSpc>
              <a:spcPts val="1500"/>
            </a:lnSpc>
            <a:spcAft>
              <a:spcPts val="600"/>
            </a:spcAft>
            <a:buFont typeface="Wingdings" pitchFamily="2" charset="2"/>
            <a:buChar char="u"/>
            <a:defRPr sz="1000"/>
          </a:pPr>
          <a:r>
            <a:rPr lang="en-US" altLang="ja-JP" sz="1100" b="0" i="0" u="none" strike="noStrike" baseline="0">
              <a:solidFill>
                <a:srgbClr val="000000"/>
              </a:solidFill>
              <a:latin typeface="HGPｺﾞｼｯｸM"/>
              <a:ea typeface="HGPｺﾞｼｯｸM"/>
            </a:rPr>
            <a:t>2020/1/30</a:t>
          </a:r>
          <a:r>
            <a:rPr lang="ja-JP" altLang="en-US" sz="1100" b="0" i="0" u="none" strike="noStrike" baseline="0">
              <a:solidFill>
                <a:srgbClr val="000000"/>
              </a:solidFill>
              <a:latin typeface="HGPｺﾞｼｯｸM"/>
              <a:ea typeface="HGPｺﾞｼｯｸM"/>
            </a:rPr>
            <a:t>等と西暦で入力してください（以下同様）。</a:t>
          </a:r>
        </a:p>
      </xdr:txBody>
    </xdr:sp>
    <xdr:clientData/>
  </xdr:twoCellAnchor>
  <xdr:twoCellAnchor>
    <xdr:from>
      <xdr:col>17</xdr:col>
      <xdr:colOff>133350</xdr:colOff>
      <xdr:row>26</xdr:row>
      <xdr:rowOff>275590</xdr:rowOff>
    </xdr:from>
    <xdr:to>
      <xdr:col>25</xdr:col>
      <xdr:colOff>300355</xdr:colOff>
      <xdr:row>27</xdr:row>
      <xdr:rowOff>303530</xdr:rowOff>
    </xdr:to>
    <xdr:grpSp>
      <xdr:nvGrpSpPr>
        <xdr:cNvPr id="22" name="グループ化 21">
          <a:extLst>
            <a:ext uri="{FF2B5EF4-FFF2-40B4-BE49-F238E27FC236}">
              <a16:creationId xmlns:a16="http://schemas.microsoft.com/office/drawing/2014/main" id="{00000000-0008-0000-0500-000016000000}"/>
            </a:ext>
          </a:extLst>
        </xdr:cNvPr>
        <xdr:cNvGrpSpPr/>
      </xdr:nvGrpSpPr>
      <xdr:grpSpPr>
        <a:xfrm>
          <a:off x="8982075" y="8705215"/>
          <a:ext cx="6120130" cy="361315"/>
          <a:chOff x="9591675" y="5125085"/>
          <a:chExt cx="6120000" cy="360000"/>
        </a:xfrm>
      </xdr:grpSpPr>
      <xdr:sp macro="" textlink="">
        <xdr:nvSpPr>
          <xdr:cNvPr id="24" name="Text Box 1">
            <a:extLst>
              <a:ext uri="{FF2B5EF4-FFF2-40B4-BE49-F238E27FC236}">
                <a16:creationId xmlns:a16="http://schemas.microsoft.com/office/drawing/2014/main" id="{00000000-0008-0000-0500-000018000000}"/>
              </a:ext>
            </a:extLst>
          </xdr:cNvPr>
          <xdr:cNvSpPr txBox="1">
            <a:spLocks noChangeArrowheads="1"/>
          </xdr:cNvSpPr>
        </xdr:nvSpPr>
        <xdr:spPr>
          <a:xfrm>
            <a:off x="9591675" y="5125085"/>
            <a:ext cx="6120000" cy="360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は自動計算するセルですので、入力は不要です。</a:t>
            </a: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10007600" y="5191125"/>
            <a:ext cx="720000" cy="21600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123825</xdr:colOff>
      <xdr:row>308</xdr:row>
      <xdr:rowOff>75565</xdr:rowOff>
    </xdr:from>
    <xdr:to>
      <xdr:col>25</xdr:col>
      <xdr:colOff>578485</xdr:colOff>
      <xdr:row>308</xdr:row>
      <xdr:rowOff>435610</xdr:rowOff>
    </xdr:to>
    <xdr:sp macro="" textlink="">
      <xdr:nvSpPr>
        <xdr:cNvPr id="34" name="Text Box 1">
          <a:extLst>
            <a:ext uri="{FF2B5EF4-FFF2-40B4-BE49-F238E27FC236}">
              <a16:creationId xmlns:a16="http://schemas.microsoft.com/office/drawing/2014/main" id="{00000000-0008-0000-0500-000022000000}"/>
            </a:ext>
          </a:extLst>
        </xdr:cNvPr>
        <xdr:cNvSpPr txBox="1">
          <a:spLocks noChangeArrowheads="1"/>
        </xdr:cNvSpPr>
      </xdr:nvSpPr>
      <xdr:spPr>
        <a:xfrm>
          <a:off x="8972550" y="104641015"/>
          <a:ext cx="6407785" cy="360045"/>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調達予定額が無い場合は「０」を、ある場合は予定と同額であっても融資実績額を必ず入力してください。</a:t>
          </a:r>
        </a:p>
      </xdr:txBody>
    </xdr:sp>
    <xdr:clientData/>
  </xdr:twoCellAnchor>
  <xdr:twoCellAnchor>
    <xdr:from>
      <xdr:col>17</xdr:col>
      <xdr:colOff>93345</xdr:colOff>
      <xdr:row>213</xdr:row>
      <xdr:rowOff>399415</xdr:rowOff>
    </xdr:from>
    <xdr:to>
      <xdr:col>25</xdr:col>
      <xdr:colOff>260350</xdr:colOff>
      <xdr:row>214</xdr:row>
      <xdr:rowOff>340995</xdr:rowOff>
    </xdr:to>
    <xdr:sp macro="" textlink="">
      <xdr:nvSpPr>
        <xdr:cNvPr id="42" name="Text Box 21">
          <a:extLst>
            <a:ext uri="{FF2B5EF4-FFF2-40B4-BE49-F238E27FC236}">
              <a16:creationId xmlns:a16="http://schemas.microsoft.com/office/drawing/2014/main" id="{00000000-0008-0000-0500-00002A000000}"/>
            </a:ext>
          </a:extLst>
        </xdr:cNvPr>
        <xdr:cNvSpPr txBox="1">
          <a:spLocks noChangeArrowheads="1"/>
        </xdr:cNvSpPr>
      </xdr:nvSpPr>
      <xdr:spPr>
        <a:xfrm>
          <a:off x="8942070" y="72294115"/>
          <a:ext cx="6120130" cy="360680"/>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スタート月に該当する数値（２月であれば２）を記入すれば、着色部分は自動計算します。</a:t>
          </a:r>
        </a:p>
      </xdr:txBody>
    </xdr:sp>
    <xdr:clientData/>
  </xdr:twoCellAnchor>
  <xdr:twoCellAnchor>
    <xdr:from>
      <xdr:col>17</xdr:col>
      <xdr:colOff>152400</xdr:colOff>
      <xdr:row>155</xdr:row>
      <xdr:rowOff>113665</xdr:rowOff>
    </xdr:from>
    <xdr:to>
      <xdr:col>20</xdr:col>
      <xdr:colOff>66675</xdr:colOff>
      <xdr:row>156</xdr:row>
      <xdr:rowOff>285750</xdr:rowOff>
    </xdr:to>
    <xdr:sp macro="" textlink="">
      <xdr:nvSpPr>
        <xdr:cNvPr id="44" name="角丸四角形 9">
          <a:extLst>
            <a:ext uri="{FF2B5EF4-FFF2-40B4-BE49-F238E27FC236}">
              <a16:creationId xmlns:a16="http://schemas.microsoft.com/office/drawing/2014/main" id="{00000000-0008-0000-0500-00002C000000}"/>
            </a:ext>
          </a:extLst>
        </xdr:cNvPr>
        <xdr:cNvSpPr/>
      </xdr:nvSpPr>
      <xdr:spPr>
        <a:xfrm>
          <a:off x="9001125" y="54044215"/>
          <a:ext cx="1971675" cy="467360"/>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HGPｺﾞｼｯｸM"/>
              <a:ea typeface="HGPｺﾞｼｯｸM"/>
            </a:rPr>
            <a:t>◆　単位は最初に入力すると、</a:t>
          </a:r>
          <a:endParaRPr kumimoji="1" lang="en-US" altLang="ja-JP" sz="1100">
            <a:latin typeface="HGPｺﾞｼｯｸM"/>
            <a:ea typeface="HGPｺﾞｼｯｸM"/>
          </a:endParaRPr>
        </a:p>
        <a:p>
          <a:pPr algn="l"/>
          <a:r>
            <a:rPr kumimoji="1" lang="ja-JP" altLang="en-US" sz="1100">
              <a:latin typeface="HGPｺﾞｼｯｸM"/>
              <a:ea typeface="HGPｺﾞｼｯｸM"/>
            </a:rPr>
            <a:t>以降の欄は自動表示されます。</a:t>
          </a:r>
        </a:p>
      </xdr:txBody>
    </xdr:sp>
    <xdr:clientData/>
  </xdr:twoCellAnchor>
  <xdr:twoCellAnchor>
    <xdr:from>
      <xdr:col>17</xdr:col>
      <xdr:colOff>114935</xdr:colOff>
      <xdr:row>319</xdr:row>
      <xdr:rowOff>189865</xdr:rowOff>
    </xdr:from>
    <xdr:to>
      <xdr:col>25</xdr:col>
      <xdr:colOff>568325</xdr:colOff>
      <xdr:row>320</xdr:row>
      <xdr:rowOff>273050</xdr:rowOff>
    </xdr:to>
    <xdr:sp macro="" textlink="">
      <xdr:nvSpPr>
        <xdr:cNvPr id="51" name="Text Box 22">
          <a:extLst>
            <a:ext uri="{FF2B5EF4-FFF2-40B4-BE49-F238E27FC236}">
              <a16:creationId xmlns:a16="http://schemas.microsoft.com/office/drawing/2014/main" id="{00000000-0008-0000-0500-000033000000}"/>
            </a:ext>
          </a:extLst>
        </xdr:cNvPr>
        <xdr:cNvSpPr txBox="1">
          <a:spLocks noChangeArrowheads="1"/>
        </xdr:cNvSpPr>
      </xdr:nvSpPr>
      <xdr:spPr>
        <a:xfrm>
          <a:off x="8963660" y="108174790"/>
          <a:ext cx="6406515" cy="359410"/>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実際の概算払額が計画申請額と相違がある場合は、実際の交付額を入力してください。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142875</xdr:colOff>
      <xdr:row>4</xdr:row>
      <xdr:rowOff>10160</xdr:rowOff>
    </xdr:from>
    <xdr:to>
      <xdr:col>31</xdr:col>
      <xdr:colOff>563880</xdr:colOff>
      <xdr:row>37</xdr:row>
      <xdr:rowOff>105410</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14963775" y="934085"/>
          <a:ext cx="6593205" cy="8839200"/>
          <a:chOff x="14914244" y="152400"/>
          <a:chExt cx="6593205" cy="8724900"/>
        </a:xfrm>
      </xdr:grpSpPr>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14914244" y="152400"/>
            <a:ext cx="6593205" cy="8724900"/>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180000" tIns="108000" rIns="180000" bIns="108000" rtlCol="0" anchor="ctr"/>
          <a:lstStyle/>
          <a:p>
            <a:pPr marL="0" marR="0" indent="0" algn="ctr" defTabSz="914400" rtl="0" eaLnBrk="1" fontAlgn="auto" latinLnBrk="0" hangingPunct="1">
              <a:lnSpc>
                <a:spcPts val="1500"/>
              </a:lnSpc>
              <a:spcBef>
                <a:spcPts val="0"/>
              </a:spcBef>
              <a:spcAft>
                <a:spcPts val="1800"/>
              </a:spcAft>
              <a:defRPr/>
            </a:pPr>
            <a:r>
              <a:rPr lang="ja-JP" altLang="en-US" sz="1400" b="1" i="0" baseline="0">
                <a:solidFill>
                  <a:schemeClr val="dk1"/>
                </a:solidFill>
                <a:effectLst/>
                <a:latin typeface="HGPｺﾞｼｯｸM"/>
                <a:ea typeface="HGPｺﾞｼｯｸM"/>
                <a:cs typeface="+mn-cs"/>
              </a:rPr>
              <a:t>支出明細書（計画）の記入手順・注意事項</a:t>
            </a: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lang="ja-JP" altLang="en-US" sz="1100" b="0" i="0" baseline="0">
                <a:solidFill>
                  <a:schemeClr val="dk1"/>
                </a:solidFill>
                <a:effectLst/>
                <a:latin typeface="HGPｺﾞｼｯｸM"/>
                <a:ea typeface="HGPｺﾞｼｯｸM"/>
                <a:cs typeface="+mn-cs"/>
              </a:rPr>
              <a:t>セルの色が　　　　　　　　　</a:t>
            </a:r>
            <a:r>
              <a:rPr lang="ja-JP" altLang="ja-JP" sz="1100" b="0" i="0" baseline="0">
                <a:solidFill>
                  <a:schemeClr val="dk1"/>
                </a:solidFill>
                <a:effectLst/>
                <a:latin typeface="HGPｺﾞｼｯｸM"/>
                <a:ea typeface="HGPｺﾞｼｯｸM"/>
                <a:cs typeface="+mn-cs"/>
              </a:rPr>
              <a:t>の</a:t>
            </a:r>
            <a:r>
              <a:rPr lang="ja-JP" altLang="en-US" sz="1100" b="0" i="0" baseline="0">
                <a:solidFill>
                  <a:schemeClr val="dk1"/>
                </a:solidFill>
                <a:effectLst/>
                <a:latin typeface="HGPｺﾞｼｯｸM"/>
                <a:ea typeface="HGPｺﾞｼｯｸM"/>
                <a:cs typeface="+mn-cs"/>
              </a:rPr>
              <a:t>場合</a:t>
            </a:r>
            <a:r>
              <a:rPr lang="ja-JP" altLang="ja-JP" sz="1100" b="0" i="0" baseline="0">
                <a:solidFill>
                  <a:schemeClr val="dk1"/>
                </a:solidFill>
                <a:effectLst/>
                <a:latin typeface="HGPｺﾞｼｯｸM"/>
                <a:ea typeface="HGPｺﾞｼｯｸM"/>
                <a:cs typeface="+mn-cs"/>
              </a:rPr>
              <a:t>は自動計算</a:t>
            </a:r>
            <a:r>
              <a:rPr lang="ja-JP" altLang="en-US" sz="1100" b="0" i="0" baseline="0">
                <a:solidFill>
                  <a:schemeClr val="dk1"/>
                </a:solidFill>
                <a:effectLst/>
                <a:latin typeface="HGPｺﾞｼｯｸM"/>
                <a:ea typeface="HGPｺﾞｼｯｸM"/>
                <a:cs typeface="+mn-cs"/>
              </a:rPr>
              <a:t>します</a:t>
            </a:r>
            <a:r>
              <a:rPr lang="ja-JP" altLang="ja-JP" sz="1100" b="0" i="0" baseline="0">
                <a:solidFill>
                  <a:schemeClr val="dk1"/>
                </a:solidFill>
                <a:effectLst/>
                <a:latin typeface="HGPｺﾞｼｯｸM"/>
                <a:ea typeface="HGPｺﾞｼｯｸM"/>
                <a:cs typeface="+mn-cs"/>
              </a:rPr>
              <a:t>ので入力は不要です。</a:t>
            </a:r>
            <a:endParaRPr lang="ja-JP" altLang="ja-JP" sz="1100">
              <a:effectLst/>
              <a:latin typeface="HGPｺﾞｼｯｸM"/>
              <a:ea typeface="HGPｺﾞｼｯｸM"/>
            </a:endParaRPr>
          </a:p>
          <a:p>
            <a:pPr marL="108000" indent="-216000" algn="l">
              <a:lnSpc>
                <a:spcPts val="1700"/>
              </a:lnSpc>
              <a:spcAft>
                <a:spcPts val="1200"/>
              </a:spcAft>
              <a:buFont typeface="Wingdings" pitchFamily="2" charset="2"/>
              <a:buChar char="u"/>
            </a:pPr>
            <a:r>
              <a:rPr kumimoji="1" lang="ja-JP" altLang="en-US" sz="1100" b="1">
                <a:latin typeface="HGPｺﾞｼｯｸM"/>
                <a:ea typeface="HGPｺﾞｼｯｸM"/>
              </a:rPr>
              <a:t>最初に「ウ 積算内容</a:t>
            </a:r>
            <a:r>
              <a:rPr kumimoji="1" lang="ja-JP" altLang="ja-JP" sz="1100" b="1">
                <a:solidFill>
                  <a:schemeClr val="dk1"/>
                </a:solidFill>
                <a:effectLst/>
                <a:latin typeface="HGPｺﾞｼｯｸM"/>
                <a:ea typeface="HGPｺﾞｼｯｸM"/>
                <a:cs typeface="+mn-cs"/>
              </a:rPr>
              <a:t>」 </a:t>
            </a:r>
            <a:r>
              <a:rPr kumimoji="1" lang="ja-JP" altLang="en-US" sz="1100" b="1">
                <a:latin typeface="HGPｺﾞｼｯｸM"/>
                <a:ea typeface="HGPｺﾞｼｯｸM"/>
              </a:rPr>
              <a:t>を入力してください。</a:t>
            </a:r>
            <a:r>
              <a:rPr kumimoji="1" lang="ja-JP" altLang="en-US" sz="1100" u="none">
                <a:latin typeface="HGPｺﾞｼｯｸM"/>
                <a:ea typeface="HGPｺﾞｼｯｸM"/>
              </a:rPr>
              <a:t>単価</a:t>
            </a:r>
            <a:r>
              <a:rPr kumimoji="1" lang="en-US" altLang="ja-JP" sz="1100" u="none">
                <a:latin typeface="HGPｺﾞｼｯｸM"/>
                <a:ea typeface="HGPｺﾞｼｯｸM"/>
              </a:rPr>
              <a:t>×</a:t>
            </a:r>
            <a:r>
              <a:rPr kumimoji="1" lang="ja-JP" altLang="en-US" sz="1100" u="none">
                <a:latin typeface="HGPｺﾞｼｯｸM"/>
                <a:ea typeface="HGPｺﾞｼｯｸM"/>
              </a:rPr>
              <a:t>数量等</a:t>
            </a:r>
            <a:r>
              <a:rPr kumimoji="1" lang="en-US" altLang="ja-JP" sz="1100" u="none">
                <a:latin typeface="HGPｺﾞｼｯｸM"/>
                <a:ea typeface="HGPｺﾞｼｯｸM"/>
              </a:rPr>
              <a:t>×</a:t>
            </a:r>
            <a:r>
              <a:rPr kumimoji="1" lang="ja-JP" altLang="en-US" sz="1100" u="none">
                <a:latin typeface="HGPｺﾞｼｯｸM"/>
                <a:ea typeface="HGPｺﾞｼｯｸM"/>
              </a:rPr>
              <a:t>回数で算定しますので、１回の場合は１と入力するなど３つの項目を必ず入力してください。また、単価は全て税込で入力してください</a:t>
            </a:r>
            <a:r>
              <a:rPr kumimoji="1" lang="ja-JP" altLang="en-US" sz="1100" u="sng">
                <a:latin typeface="HGPｺﾞｼｯｸM"/>
                <a:ea typeface="HGPｺﾞｼｯｸM"/>
              </a:rPr>
              <a:t>。</a:t>
            </a:r>
            <a:r>
              <a:rPr kumimoji="1" lang="ja-JP" altLang="ja-JP" sz="1100">
                <a:solidFill>
                  <a:schemeClr val="dk1"/>
                </a:solidFill>
                <a:effectLst/>
                <a:latin typeface="HGPｺﾞｼｯｸM"/>
                <a:ea typeface="HGPｺﾞｼｯｸM"/>
                <a:cs typeface="+mn-cs"/>
              </a:rPr>
              <a:t>　</a:t>
            </a:r>
            <a:endParaRPr kumimoji="1" lang="ja-JP" altLang="en-US" sz="1100">
              <a:solidFill>
                <a:schemeClr val="dk1"/>
              </a:solidFill>
              <a:effectLst/>
              <a:latin typeface="HGPｺﾞｼｯｸM"/>
              <a:ea typeface="HGPｺﾞｼｯｸM"/>
              <a:cs typeface="+mn-cs"/>
            </a:endParaRPr>
          </a:p>
          <a:p>
            <a:pPr marL="108000" indent="-216000">
              <a:lnSpc>
                <a:spcPts val="1700"/>
              </a:lnSpc>
              <a:spcAft>
                <a:spcPts val="1200"/>
              </a:spcAft>
              <a:buFont typeface="Wingdings" pitchFamily="2" charset="2"/>
              <a:buChar char="u"/>
            </a:pPr>
            <a:r>
              <a:rPr kumimoji="1" lang="ja-JP" altLang="ja-JP" sz="1100" b="1">
                <a:solidFill>
                  <a:schemeClr val="dk1"/>
                </a:solidFill>
                <a:effectLst/>
                <a:latin typeface="HGPｺﾞｼｯｸM"/>
                <a:ea typeface="HGPｺﾞｼｯｸM"/>
                <a:cs typeface="+mn-cs"/>
              </a:rPr>
              <a:t>次に 「オ  内訳」を入力してください。</a:t>
            </a:r>
            <a:endParaRPr lang="ja-JP" altLang="ja-JP" sz="1100">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カ　分類</a:t>
            </a: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は、按分計算するための入力項目です。</a:t>
            </a:r>
            <a:r>
              <a:rPr kumimoji="1" lang="ja-JP" altLang="ja-JP" sz="1100" u="none">
                <a:solidFill>
                  <a:schemeClr val="dk1"/>
                </a:solidFill>
                <a:effectLst/>
                <a:latin typeface="HGPｺﾞｼｯｸM"/>
                <a:ea typeface="HGPｺﾞｼｯｸM"/>
                <a:cs typeface="+mn-cs"/>
              </a:rPr>
              <a:t>本事業で開発した商品のみを対象とする場合は「</a:t>
            </a:r>
            <a:r>
              <a:rPr kumimoji="1" lang="en-US" altLang="ja-JP" sz="1100" u="none">
                <a:solidFill>
                  <a:schemeClr val="dk1"/>
                </a:solidFill>
                <a:effectLst/>
                <a:latin typeface="HGPｺﾞｼｯｸM"/>
                <a:ea typeface="HGPｺﾞｼｯｸM"/>
                <a:cs typeface="+mn-cs"/>
              </a:rPr>
              <a:t>1</a:t>
            </a:r>
            <a:r>
              <a:rPr kumimoji="1" lang="ja-JP" altLang="ja-JP" sz="1100" u="none">
                <a:solidFill>
                  <a:schemeClr val="dk1"/>
                </a:solidFill>
                <a:effectLst/>
                <a:latin typeface="HGPｺﾞｼｯｸM"/>
                <a:ea typeface="HGPｺﾞｼｯｸM"/>
                <a:cs typeface="+mn-cs"/>
              </a:rPr>
              <a:t>」を、既存商品と一体的に実施する場合は「２」を入力してください。なお、斜線部分は按分の対象外ですので、入力しないでください。</a:t>
            </a:r>
            <a:endParaRPr kumimoji="1" lang="ja-JP" altLang="en-US" sz="1100" u="none">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次に「イ  課税、非課税」の該当する番号（１又は２）を入力してください。</a:t>
            </a:r>
            <a:r>
              <a:rPr kumimoji="1" lang="ja-JP" altLang="ja-JP" sz="1100">
                <a:solidFill>
                  <a:schemeClr val="dk1"/>
                </a:solidFill>
                <a:effectLst/>
                <a:latin typeface="HGPｺﾞｼｯｸM"/>
                <a:ea typeface="HGPｺﾞｼｯｸM"/>
                <a:cs typeface="+mn-cs"/>
              </a:rPr>
              <a:t>謝金は非課税となります。</a:t>
            </a:r>
            <a:endParaRPr lang="ja-JP" altLang="ja-JP" sz="1100">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 概算払を希望する場合は、「エ  概算払計画」の対象の欄に「○」を入力してください。</a:t>
            </a:r>
            <a:r>
              <a:rPr kumimoji="1" lang="ja-JP" altLang="en-US" sz="1100" b="0">
                <a:solidFill>
                  <a:schemeClr val="dk1"/>
                </a:solidFill>
                <a:effectLst/>
                <a:latin typeface="HGPｺﾞｼｯｸM"/>
                <a:ea typeface="HGPｺﾞｼｯｸM"/>
                <a:cs typeface="+mn-cs"/>
              </a:rPr>
              <a:t>それにより</a:t>
            </a:r>
            <a:r>
              <a:rPr kumimoji="1" lang="ja-JP" altLang="ja-JP" sz="1100" b="0">
                <a:solidFill>
                  <a:schemeClr val="dk1"/>
                </a:solidFill>
                <a:effectLst/>
                <a:latin typeface="HGPｺﾞｼｯｸM"/>
                <a:ea typeface="HGPｺﾞｼｯｸM"/>
                <a:cs typeface="+mn-cs"/>
              </a:rPr>
              <a:t>自動計算します。</a:t>
            </a:r>
            <a:r>
              <a:rPr kumimoji="1" lang="ja-JP" altLang="en-US" sz="1100" b="0">
                <a:solidFill>
                  <a:schemeClr val="dk1"/>
                </a:solidFill>
                <a:effectLst/>
                <a:latin typeface="HGPｺﾞｼｯｸM"/>
                <a:ea typeface="HGPｺﾞｼｯｸM"/>
                <a:cs typeface="+mn-cs"/>
              </a:rPr>
              <a:t>なお、</a:t>
            </a:r>
            <a:r>
              <a:rPr kumimoji="1" lang="ja-JP" altLang="ja-JP" sz="1100" b="0" u="none">
                <a:solidFill>
                  <a:schemeClr val="dk1"/>
                </a:solidFill>
                <a:effectLst/>
                <a:latin typeface="HGPｺﾞｼｯｸM"/>
                <a:ea typeface="HGPｺﾞｼｯｸM"/>
                <a:cs typeface="+mn-cs"/>
              </a:rPr>
              <a:t>斜線部分は</a:t>
            </a:r>
            <a:r>
              <a:rPr kumimoji="1" lang="ja-JP" altLang="en-US" sz="1100" b="0" u="none">
                <a:solidFill>
                  <a:schemeClr val="dk1"/>
                </a:solidFill>
                <a:effectLst/>
                <a:latin typeface="HGPｺﾞｼｯｸM"/>
                <a:ea typeface="HGPｺﾞｼｯｸM"/>
                <a:cs typeface="+mn-cs"/>
              </a:rPr>
              <a:t>概算払の</a:t>
            </a:r>
            <a:r>
              <a:rPr kumimoji="1" lang="ja-JP" altLang="ja-JP" sz="1100" b="0" u="none">
                <a:solidFill>
                  <a:schemeClr val="dk1"/>
                </a:solidFill>
                <a:effectLst/>
                <a:latin typeface="HGPｺﾞｼｯｸM"/>
                <a:ea typeface="HGPｺﾞｼｯｸM"/>
                <a:cs typeface="+mn-cs"/>
              </a:rPr>
              <a:t>対象外</a:t>
            </a:r>
            <a:r>
              <a:rPr kumimoji="1" lang="ja-JP" altLang="en-US" sz="1100" b="0" u="none">
                <a:solidFill>
                  <a:schemeClr val="dk1"/>
                </a:solidFill>
                <a:effectLst/>
                <a:latin typeface="HGPｺﾞｼｯｸM"/>
                <a:ea typeface="HGPｺﾞｼｯｸM"/>
                <a:cs typeface="+mn-cs"/>
              </a:rPr>
              <a:t>となる</a:t>
            </a:r>
            <a:r>
              <a:rPr kumimoji="1" lang="ja-JP" altLang="ja-JP" sz="1100" b="0" u="none">
                <a:solidFill>
                  <a:schemeClr val="dk1"/>
                </a:solidFill>
                <a:effectLst/>
                <a:latin typeface="HGPｺﾞｼｯｸM"/>
                <a:ea typeface="HGPｺﾞｼｯｸM"/>
                <a:cs typeface="+mn-cs"/>
              </a:rPr>
              <a:t>経費です。</a:t>
            </a:r>
            <a:endParaRPr lang="ja-JP" altLang="ja-JP" sz="1100" u="none">
              <a:effectLst/>
              <a:latin typeface="HGPｺﾞｼｯｸM"/>
              <a:ea typeface="HGPｺﾞｼｯｸM"/>
            </a:endParaRPr>
          </a:p>
          <a:p>
            <a:pPr marL="108000" indent="-216000" rtl="0" eaLnBrk="1" fontAlgn="auto" latinLnBrk="0" hangingPunct="1">
              <a:lnSpc>
                <a:spcPts val="1700"/>
              </a:lnSpc>
              <a:spcAft>
                <a:spcPts val="600"/>
              </a:spcAft>
              <a:buFont typeface="Wingdings" pitchFamily="2" charset="2"/>
              <a:buChar char="u"/>
            </a:pPr>
            <a:r>
              <a:rPr kumimoji="1" lang="ja-JP" altLang="ja-JP" sz="1100" b="1">
                <a:solidFill>
                  <a:sysClr val="windowText" lastClr="000000"/>
                </a:solidFill>
                <a:effectLst/>
                <a:latin typeface="HGPｺﾞｼｯｸM"/>
                <a:ea typeface="HGPｺﾞｼｯｸM"/>
                <a:cs typeface="+mn-cs"/>
              </a:rPr>
              <a:t>次に ア　区分について、各費目の明細ごとに、次の項目に合うアルファベットを半角で入力してください。</a:t>
            </a:r>
            <a:r>
              <a:rPr lang="ja-JP" altLang="ja-JP" sz="1100" b="1">
                <a:solidFill>
                  <a:sysClr val="windowText" lastClr="000000"/>
                </a:solidFill>
                <a:effectLst/>
                <a:latin typeface="HGPｺﾞｼｯｸM"/>
                <a:ea typeface="HGPｺﾞｼｯｸM"/>
                <a:cs typeface="+mn-cs"/>
              </a:rPr>
              <a:t>（この欄が未記入だと交付申請書・実績報告書がエラーとなります。）</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A </a:t>
            </a:r>
            <a:r>
              <a:rPr lang="ja-JP" altLang="ja-JP" sz="1100" b="0" i="0" baseline="0">
                <a:solidFill>
                  <a:sysClr val="windowText" lastClr="000000"/>
                </a:solidFill>
                <a:effectLst/>
                <a:latin typeface="HGPｺﾞｼｯｸM"/>
                <a:ea typeface="HGPｺﾞｼｯｸM"/>
                <a:cs typeface="+mn-cs"/>
              </a:rPr>
              <a:t>新たに取り組む商品の開発や改良</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B  </a:t>
            </a:r>
            <a:r>
              <a:rPr lang="ja-JP" altLang="ja-JP" sz="1100" b="0" i="0" baseline="0">
                <a:solidFill>
                  <a:sysClr val="windowText" lastClr="000000"/>
                </a:solidFill>
                <a:effectLst/>
                <a:latin typeface="HGPｺﾞｼｯｸM"/>
                <a:ea typeface="HGPｺﾞｼｯｸM"/>
                <a:cs typeface="+mn-cs"/>
              </a:rPr>
              <a:t>開発や改良した商品の販路開拓</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C </a:t>
            </a:r>
            <a:r>
              <a:rPr lang="ja-JP" altLang="ja-JP" sz="1100" b="0" i="0" baseline="0">
                <a:solidFill>
                  <a:sysClr val="windowText" lastClr="000000"/>
                </a:solidFill>
                <a:effectLst/>
                <a:latin typeface="HGPｺﾞｼｯｸM"/>
                <a:ea typeface="HGPｺﾞｼｯｸM"/>
                <a:cs typeface="+mn-cs"/>
              </a:rPr>
              <a:t>県産農林水畜産物の高品質化やブランド化、安定供給のための取組</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D </a:t>
            </a:r>
            <a:r>
              <a:rPr lang="ja-JP" altLang="ja-JP" sz="1100" b="0" i="0" baseline="0">
                <a:solidFill>
                  <a:sysClr val="windowText" lastClr="000000"/>
                </a:solidFill>
                <a:effectLst/>
                <a:latin typeface="HGPｺﾞｼｯｸM"/>
                <a:ea typeface="HGPｺﾞｼｯｸM"/>
                <a:cs typeface="+mn-cs"/>
              </a:rPr>
              <a:t>商品開発と併せた衛生管理の改善や農業生産工程管理、産業財産権等の取得 </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E </a:t>
            </a:r>
            <a:r>
              <a:rPr lang="ja-JP" altLang="ja-JP" sz="1100" b="0" i="0" baseline="0">
                <a:solidFill>
                  <a:sysClr val="windowText" lastClr="000000"/>
                </a:solidFill>
                <a:effectLst/>
                <a:latin typeface="HGPｺﾞｼｯｸM"/>
                <a:ea typeface="HGPｺﾞｼｯｸM"/>
                <a:cs typeface="+mn-cs"/>
              </a:rPr>
              <a:t>県産農林水畜産物を活用したメニュー提供等の新たなサービス事業の展開</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F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に付随する告知媒体等を活用したＰＲや周知活動</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12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G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に付随するマーケティング等の必要な調査</a:t>
            </a:r>
            <a:endParaRPr lang="ja-JP" altLang="ja-JP" sz="1100">
              <a:solidFill>
                <a:sysClr val="windowText" lastClr="000000"/>
              </a:solidFill>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委託費は事業費の６割以内となっており、６割を超えている場合は、「６割超えてます。」と赤字表示されますので、その場合は、委託費を下げるなどの見直しをしてください。</a:t>
            </a:r>
            <a:endParaRPr kumimoji="1" lang="ja-JP" altLang="en-US" sz="1100">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lang="en-US" altLang="ja-JP" sz="1100" b="0">
                <a:solidFill>
                  <a:schemeClr val="dk1"/>
                </a:solidFill>
                <a:effectLst/>
                <a:latin typeface="HGPｺﾞｼｯｸM"/>
                <a:ea typeface="HGPｺﾞｼｯｸM"/>
                <a:cs typeface="+mn-cs"/>
              </a:rPr>
              <a:t>テスト販売等で収益が発生した場合は、下の黄色い欄の</a:t>
            </a:r>
            <a:r>
              <a:rPr lang="ja-JP" altLang="en-US" sz="1100" b="0">
                <a:solidFill>
                  <a:schemeClr val="dk1"/>
                </a:solidFill>
                <a:effectLst/>
                <a:latin typeface="HGPｺﾞｼｯｸM"/>
                <a:ea typeface="HGPｺﾞｼｯｸM"/>
                <a:cs typeface="+mn-cs"/>
              </a:rPr>
              <a:t>中の</a:t>
            </a:r>
            <a:r>
              <a:rPr lang="en-US" altLang="ja-JP" sz="1100" b="0">
                <a:solidFill>
                  <a:schemeClr val="dk1"/>
                </a:solidFill>
                <a:effectLst/>
                <a:latin typeface="HGPｺﾞｼｯｸM"/>
                <a:ea typeface="HGPｺﾞｼｯｸM"/>
                <a:cs typeface="+mn-cs"/>
              </a:rPr>
              <a:t>「開発商品販売額」の</a:t>
            </a:r>
            <a:r>
              <a:rPr lang="ja-JP" altLang="en-US" sz="1100" b="0">
                <a:solidFill>
                  <a:schemeClr val="dk1"/>
                </a:solidFill>
                <a:effectLst/>
                <a:latin typeface="HGPｺﾞｼｯｸM"/>
                <a:ea typeface="HGPｺﾞｼｯｸM"/>
                <a:cs typeface="+mn-cs"/>
              </a:rPr>
              <a:t>　　　　　　　　</a:t>
            </a:r>
            <a:r>
              <a:rPr lang="en-US" altLang="ja-JP" sz="1100" b="0">
                <a:solidFill>
                  <a:schemeClr val="dk1"/>
                </a:solidFill>
                <a:effectLst/>
                <a:latin typeface="HGPｺﾞｼｯｸM"/>
                <a:ea typeface="HGPｺﾞｼｯｸM"/>
                <a:cs typeface="+mn-cs"/>
              </a:rPr>
              <a:t>欄に税込みで記入すると自動計算します。</a:t>
            </a:r>
            <a:endParaRPr kumimoji="1" lang="ja-JP" altLang="en-US" sz="1100" u="sng">
              <a:latin typeface="HGPｺﾞｼｯｸM"/>
              <a:ea typeface="HGPｺﾞｼｯｸM"/>
            </a:endParaRPr>
          </a:p>
        </xdr:txBody>
      </xdr:sp>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16021050" y="1337733"/>
            <a:ext cx="691515" cy="21600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20088225" y="7502244"/>
            <a:ext cx="648000" cy="216000"/>
          </a:xfrm>
          <a:prstGeom prst="rect">
            <a:avLst/>
          </a:prstGeom>
          <a:solidFill>
            <a:schemeClr val="accent6">
              <a:lumMod val="40000"/>
              <a:lumOff val="60000"/>
            </a:scheme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295275</xdr:colOff>
      <xdr:row>3</xdr:row>
      <xdr:rowOff>151765</xdr:rowOff>
    </xdr:from>
    <xdr:to>
      <xdr:col>32</xdr:col>
      <xdr:colOff>30480</xdr:colOff>
      <xdr:row>37</xdr:row>
      <xdr:rowOff>86360</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15278100" y="932815"/>
          <a:ext cx="6593205" cy="8840470"/>
          <a:chOff x="14914244" y="152400"/>
          <a:chExt cx="6593205" cy="8724900"/>
        </a:xfrm>
      </xdr:grpSpPr>
      <xdr:sp macro="" textlink="">
        <xdr:nvSpPr>
          <xdr:cNvPr id="12" name="角丸四角形 11">
            <a:extLst>
              <a:ext uri="{FF2B5EF4-FFF2-40B4-BE49-F238E27FC236}">
                <a16:creationId xmlns:a16="http://schemas.microsoft.com/office/drawing/2014/main" id="{00000000-0008-0000-0900-00000C000000}"/>
              </a:ext>
            </a:extLst>
          </xdr:cNvPr>
          <xdr:cNvSpPr/>
        </xdr:nvSpPr>
        <xdr:spPr>
          <a:xfrm>
            <a:off x="14914244" y="152400"/>
            <a:ext cx="6593205" cy="8724900"/>
          </a:xfrm>
          <a:prstGeom prst="roundRect">
            <a:avLst>
              <a:gd name="adj" fmla="val 0"/>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180000" tIns="108000" rIns="180000" bIns="108000" rtlCol="0" anchor="ctr"/>
          <a:lstStyle/>
          <a:p>
            <a:pPr marL="0" marR="0" indent="0" algn="ctr" defTabSz="914400" rtl="0" eaLnBrk="1" fontAlgn="auto" latinLnBrk="0" hangingPunct="1">
              <a:lnSpc>
                <a:spcPts val="1500"/>
              </a:lnSpc>
              <a:spcBef>
                <a:spcPts val="0"/>
              </a:spcBef>
              <a:spcAft>
                <a:spcPts val="1800"/>
              </a:spcAft>
              <a:defRPr/>
            </a:pPr>
            <a:r>
              <a:rPr lang="ja-JP" altLang="en-US" sz="1400" b="1" i="0" baseline="0">
                <a:solidFill>
                  <a:schemeClr val="dk1"/>
                </a:solidFill>
                <a:effectLst/>
                <a:latin typeface="HGPｺﾞｼｯｸM"/>
                <a:ea typeface="HGPｺﾞｼｯｸM"/>
                <a:cs typeface="+mn-cs"/>
              </a:rPr>
              <a:t>支出明細書（計画）の記入手順・注意事項</a:t>
            </a:r>
          </a:p>
          <a:p>
            <a:pPr marL="108000" marR="0" indent="-216000" algn="l" defTabSz="914400" rtl="0" eaLnBrk="1" fontAlgn="auto" latinLnBrk="0" hangingPunct="1">
              <a:lnSpc>
                <a:spcPts val="1700"/>
              </a:lnSpc>
              <a:spcBef>
                <a:spcPts val="0"/>
              </a:spcBef>
              <a:spcAft>
                <a:spcPts val="1200"/>
              </a:spcAft>
              <a:buFont typeface="Wingdings" pitchFamily="2" charset="2"/>
              <a:buChar char="u"/>
              <a:defRPr/>
            </a:pPr>
            <a:r>
              <a:rPr lang="ja-JP" altLang="en-US" sz="1100" b="0" i="0" baseline="0">
                <a:solidFill>
                  <a:schemeClr val="dk1"/>
                </a:solidFill>
                <a:effectLst/>
                <a:latin typeface="HGPｺﾞｼｯｸM"/>
                <a:ea typeface="HGPｺﾞｼｯｸM"/>
                <a:cs typeface="+mn-cs"/>
              </a:rPr>
              <a:t>セルの色が　　　　　　　　　</a:t>
            </a:r>
            <a:r>
              <a:rPr lang="ja-JP" altLang="ja-JP" sz="1100" b="0" i="0" baseline="0">
                <a:solidFill>
                  <a:schemeClr val="dk1"/>
                </a:solidFill>
                <a:effectLst/>
                <a:latin typeface="HGPｺﾞｼｯｸM"/>
                <a:ea typeface="HGPｺﾞｼｯｸM"/>
                <a:cs typeface="+mn-cs"/>
              </a:rPr>
              <a:t>の</a:t>
            </a:r>
            <a:r>
              <a:rPr lang="ja-JP" altLang="en-US" sz="1100" b="0" i="0" baseline="0">
                <a:solidFill>
                  <a:schemeClr val="dk1"/>
                </a:solidFill>
                <a:effectLst/>
                <a:latin typeface="HGPｺﾞｼｯｸM"/>
                <a:ea typeface="HGPｺﾞｼｯｸM"/>
                <a:cs typeface="+mn-cs"/>
              </a:rPr>
              <a:t>場合</a:t>
            </a:r>
            <a:r>
              <a:rPr lang="ja-JP" altLang="ja-JP" sz="1100" b="0" i="0" baseline="0">
                <a:solidFill>
                  <a:schemeClr val="dk1"/>
                </a:solidFill>
                <a:effectLst/>
                <a:latin typeface="HGPｺﾞｼｯｸM"/>
                <a:ea typeface="HGPｺﾞｼｯｸM"/>
                <a:cs typeface="+mn-cs"/>
              </a:rPr>
              <a:t>は自動計算</a:t>
            </a:r>
            <a:r>
              <a:rPr lang="ja-JP" altLang="en-US" sz="1100" b="0" i="0" baseline="0">
                <a:solidFill>
                  <a:schemeClr val="dk1"/>
                </a:solidFill>
                <a:effectLst/>
                <a:latin typeface="HGPｺﾞｼｯｸM"/>
                <a:ea typeface="HGPｺﾞｼｯｸM"/>
                <a:cs typeface="+mn-cs"/>
              </a:rPr>
              <a:t>します</a:t>
            </a:r>
            <a:r>
              <a:rPr lang="ja-JP" altLang="ja-JP" sz="1100" b="0" i="0" baseline="0">
                <a:solidFill>
                  <a:schemeClr val="dk1"/>
                </a:solidFill>
                <a:effectLst/>
                <a:latin typeface="HGPｺﾞｼｯｸM"/>
                <a:ea typeface="HGPｺﾞｼｯｸM"/>
                <a:cs typeface="+mn-cs"/>
              </a:rPr>
              <a:t>ので入力は不要です。</a:t>
            </a:r>
            <a:endParaRPr lang="ja-JP" altLang="ja-JP" sz="1100">
              <a:effectLst/>
              <a:latin typeface="HGPｺﾞｼｯｸM"/>
              <a:ea typeface="HGPｺﾞｼｯｸM"/>
            </a:endParaRPr>
          </a:p>
          <a:p>
            <a:pPr marL="108000" indent="-216000" algn="l">
              <a:lnSpc>
                <a:spcPts val="1700"/>
              </a:lnSpc>
              <a:spcAft>
                <a:spcPts val="1200"/>
              </a:spcAft>
              <a:buFont typeface="Wingdings" pitchFamily="2" charset="2"/>
              <a:buChar char="u"/>
            </a:pPr>
            <a:r>
              <a:rPr kumimoji="1" lang="ja-JP" altLang="en-US" sz="1100" b="1">
                <a:latin typeface="HGPｺﾞｼｯｸM"/>
                <a:ea typeface="HGPｺﾞｼｯｸM"/>
              </a:rPr>
              <a:t>最初に「ウ 積算内容</a:t>
            </a:r>
            <a:r>
              <a:rPr kumimoji="1" lang="ja-JP" altLang="ja-JP" sz="1100" b="1">
                <a:solidFill>
                  <a:schemeClr val="dk1"/>
                </a:solidFill>
                <a:effectLst/>
                <a:latin typeface="HGPｺﾞｼｯｸM"/>
                <a:ea typeface="HGPｺﾞｼｯｸM"/>
                <a:cs typeface="+mn-cs"/>
              </a:rPr>
              <a:t>」 </a:t>
            </a:r>
            <a:r>
              <a:rPr kumimoji="1" lang="ja-JP" altLang="en-US" sz="1100" b="1">
                <a:latin typeface="HGPｺﾞｼｯｸM"/>
                <a:ea typeface="HGPｺﾞｼｯｸM"/>
              </a:rPr>
              <a:t>を入力してください。</a:t>
            </a:r>
            <a:r>
              <a:rPr kumimoji="1" lang="ja-JP" altLang="en-US" sz="1100" u="none">
                <a:latin typeface="HGPｺﾞｼｯｸM"/>
                <a:ea typeface="HGPｺﾞｼｯｸM"/>
              </a:rPr>
              <a:t>単価</a:t>
            </a:r>
            <a:r>
              <a:rPr kumimoji="1" lang="en-US" altLang="ja-JP" sz="1100" u="none">
                <a:latin typeface="HGPｺﾞｼｯｸM"/>
                <a:ea typeface="HGPｺﾞｼｯｸM"/>
              </a:rPr>
              <a:t>×</a:t>
            </a:r>
            <a:r>
              <a:rPr kumimoji="1" lang="ja-JP" altLang="en-US" sz="1100" u="none">
                <a:latin typeface="HGPｺﾞｼｯｸM"/>
                <a:ea typeface="HGPｺﾞｼｯｸM"/>
              </a:rPr>
              <a:t>数量等</a:t>
            </a:r>
            <a:r>
              <a:rPr kumimoji="1" lang="en-US" altLang="ja-JP" sz="1100" u="none">
                <a:latin typeface="HGPｺﾞｼｯｸM"/>
                <a:ea typeface="HGPｺﾞｼｯｸM"/>
              </a:rPr>
              <a:t>×</a:t>
            </a:r>
            <a:r>
              <a:rPr kumimoji="1" lang="ja-JP" altLang="en-US" sz="1100" u="none">
                <a:latin typeface="HGPｺﾞｼｯｸM"/>
                <a:ea typeface="HGPｺﾞｼｯｸM"/>
              </a:rPr>
              <a:t>回数で算定しますので、１回の場合は１と入力するなど３つの項目を必ず入力してください。また、単価は全て税込で入力してください</a:t>
            </a:r>
            <a:r>
              <a:rPr kumimoji="1" lang="ja-JP" altLang="en-US" sz="1100" u="sng">
                <a:latin typeface="HGPｺﾞｼｯｸM"/>
                <a:ea typeface="HGPｺﾞｼｯｸM"/>
              </a:rPr>
              <a:t>。</a:t>
            </a:r>
            <a:r>
              <a:rPr kumimoji="1" lang="ja-JP" altLang="ja-JP" sz="1100">
                <a:solidFill>
                  <a:schemeClr val="dk1"/>
                </a:solidFill>
                <a:effectLst/>
                <a:latin typeface="HGPｺﾞｼｯｸM"/>
                <a:ea typeface="HGPｺﾞｼｯｸM"/>
                <a:cs typeface="+mn-cs"/>
              </a:rPr>
              <a:t>　</a:t>
            </a:r>
            <a:endParaRPr kumimoji="1" lang="ja-JP" altLang="en-US" sz="1100">
              <a:solidFill>
                <a:schemeClr val="dk1"/>
              </a:solidFill>
              <a:effectLst/>
              <a:latin typeface="HGPｺﾞｼｯｸM"/>
              <a:ea typeface="HGPｺﾞｼｯｸM"/>
              <a:cs typeface="+mn-cs"/>
            </a:endParaRPr>
          </a:p>
          <a:p>
            <a:pPr marL="108000" indent="-216000">
              <a:lnSpc>
                <a:spcPts val="1700"/>
              </a:lnSpc>
              <a:spcAft>
                <a:spcPts val="1200"/>
              </a:spcAft>
              <a:buFont typeface="Wingdings" pitchFamily="2" charset="2"/>
              <a:buChar char="u"/>
            </a:pPr>
            <a:r>
              <a:rPr kumimoji="1" lang="ja-JP" altLang="ja-JP" sz="1100" b="1">
                <a:solidFill>
                  <a:schemeClr val="dk1"/>
                </a:solidFill>
                <a:effectLst/>
                <a:latin typeface="HGPｺﾞｼｯｸM"/>
                <a:ea typeface="HGPｺﾞｼｯｸM"/>
                <a:cs typeface="+mn-cs"/>
              </a:rPr>
              <a:t>次に 「オ  内訳」を入力してください。</a:t>
            </a:r>
            <a:endParaRPr lang="ja-JP" altLang="ja-JP" sz="1100">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カ　分類</a:t>
            </a:r>
            <a:r>
              <a:rPr kumimoji="1" lang="ja-JP" altLang="ja-JP" sz="1100">
                <a:solidFill>
                  <a:schemeClr val="dk1"/>
                </a:solidFill>
                <a:effectLst/>
                <a:latin typeface="HGPｺﾞｼｯｸM"/>
                <a:ea typeface="HGPｺﾞｼｯｸM"/>
                <a:cs typeface="+mn-cs"/>
              </a:rPr>
              <a:t>」</a:t>
            </a:r>
            <a:r>
              <a:rPr kumimoji="1" lang="ja-JP" altLang="ja-JP" sz="1100" b="1">
                <a:solidFill>
                  <a:schemeClr val="dk1"/>
                </a:solidFill>
                <a:effectLst/>
                <a:latin typeface="HGPｺﾞｼｯｸM"/>
                <a:ea typeface="HGPｺﾞｼｯｸM"/>
                <a:cs typeface="+mn-cs"/>
              </a:rPr>
              <a:t>は、按分計算するための入力項目です。</a:t>
            </a:r>
            <a:r>
              <a:rPr kumimoji="1" lang="ja-JP" altLang="ja-JP" sz="1100" u="none">
                <a:solidFill>
                  <a:schemeClr val="dk1"/>
                </a:solidFill>
                <a:effectLst/>
                <a:latin typeface="HGPｺﾞｼｯｸM"/>
                <a:ea typeface="HGPｺﾞｼｯｸM"/>
                <a:cs typeface="+mn-cs"/>
              </a:rPr>
              <a:t>本事業で開発した商品のみを対象とする場合は「</a:t>
            </a:r>
            <a:r>
              <a:rPr kumimoji="1" lang="en-US" altLang="ja-JP" sz="1100" u="none">
                <a:solidFill>
                  <a:schemeClr val="dk1"/>
                </a:solidFill>
                <a:effectLst/>
                <a:latin typeface="HGPｺﾞｼｯｸM"/>
                <a:ea typeface="HGPｺﾞｼｯｸM"/>
                <a:cs typeface="+mn-cs"/>
              </a:rPr>
              <a:t>1</a:t>
            </a:r>
            <a:r>
              <a:rPr kumimoji="1" lang="ja-JP" altLang="ja-JP" sz="1100" u="none">
                <a:solidFill>
                  <a:schemeClr val="dk1"/>
                </a:solidFill>
                <a:effectLst/>
                <a:latin typeface="HGPｺﾞｼｯｸM"/>
                <a:ea typeface="HGPｺﾞｼｯｸM"/>
                <a:cs typeface="+mn-cs"/>
              </a:rPr>
              <a:t>」を、既存商品と一体的に実施する場合は「２」を入力してください。なお、斜線部分は按分の対象外ですので、入力しないでください。</a:t>
            </a:r>
            <a:endParaRPr kumimoji="1" lang="ja-JP" altLang="en-US" sz="1100" u="none">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次に「イ  課税、非課税」の該当する番号（１又は２）を入力してください。</a:t>
            </a:r>
            <a:r>
              <a:rPr kumimoji="1" lang="ja-JP" altLang="ja-JP" sz="1100">
                <a:solidFill>
                  <a:schemeClr val="dk1"/>
                </a:solidFill>
                <a:effectLst/>
                <a:latin typeface="HGPｺﾞｼｯｸM"/>
                <a:ea typeface="HGPｺﾞｼｯｸM"/>
                <a:cs typeface="+mn-cs"/>
              </a:rPr>
              <a:t>謝金は非課税となります。</a:t>
            </a:r>
            <a:endParaRPr lang="ja-JP" altLang="ja-JP" sz="1100">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b="1">
                <a:solidFill>
                  <a:schemeClr val="dk1"/>
                </a:solidFill>
                <a:effectLst/>
                <a:latin typeface="HGPｺﾞｼｯｸM"/>
                <a:ea typeface="HGPｺﾞｼｯｸM"/>
                <a:cs typeface="+mn-cs"/>
              </a:rPr>
              <a:t>次に 概算払を希望する場合は、「エ  概算払計画」の対象の欄に「○」を入力してください。</a:t>
            </a:r>
            <a:r>
              <a:rPr kumimoji="1" lang="ja-JP" altLang="en-US" sz="1100" b="0">
                <a:solidFill>
                  <a:schemeClr val="dk1"/>
                </a:solidFill>
                <a:effectLst/>
                <a:latin typeface="HGPｺﾞｼｯｸM"/>
                <a:ea typeface="HGPｺﾞｼｯｸM"/>
                <a:cs typeface="+mn-cs"/>
              </a:rPr>
              <a:t>それにより</a:t>
            </a:r>
            <a:r>
              <a:rPr kumimoji="1" lang="ja-JP" altLang="ja-JP" sz="1100" b="0">
                <a:solidFill>
                  <a:schemeClr val="dk1"/>
                </a:solidFill>
                <a:effectLst/>
                <a:latin typeface="HGPｺﾞｼｯｸM"/>
                <a:ea typeface="HGPｺﾞｼｯｸM"/>
                <a:cs typeface="+mn-cs"/>
              </a:rPr>
              <a:t>自動計算します。</a:t>
            </a:r>
            <a:r>
              <a:rPr kumimoji="1" lang="ja-JP" altLang="en-US" sz="1100" b="0">
                <a:solidFill>
                  <a:schemeClr val="dk1"/>
                </a:solidFill>
                <a:effectLst/>
                <a:latin typeface="HGPｺﾞｼｯｸM"/>
                <a:ea typeface="HGPｺﾞｼｯｸM"/>
                <a:cs typeface="+mn-cs"/>
              </a:rPr>
              <a:t>なお、</a:t>
            </a:r>
            <a:r>
              <a:rPr kumimoji="1" lang="ja-JP" altLang="ja-JP" sz="1100" b="0" u="none">
                <a:solidFill>
                  <a:schemeClr val="dk1"/>
                </a:solidFill>
                <a:effectLst/>
                <a:latin typeface="HGPｺﾞｼｯｸM"/>
                <a:ea typeface="HGPｺﾞｼｯｸM"/>
                <a:cs typeface="+mn-cs"/>
              </a:rPr>
              <a:t>斜線部分は</a:t>
            </a:r>
            <a:r>
              <a:rPr kumimoji="1" lang="ja-JP" altLang="en-US" sz="1100" b="0" u="none">
                <a:solidFill>
                  <a:schemeClr val="dk1"/>
                </a:solidFill>
                <a:effectLst/>
                <a:latin typeface="HGPｺﾞｼｯｸM"/>
                <a:ea typeface="HGPｺﾞｼｯｸM"/>
                <a:cs typeface="+mn-cs"/>
              </a:rPr>
              <a:t>概算払の</a:t>
            </a:r>
            <a:r>
              <a:rPr kumimoji="1" lang="ja-JP" altLang="ja-JP" sz="1100" b="0" u="none">
                <a:solidFill>
                  <a:schemeClr val="dk1"/>
                </a:solidFill>
                <a:effectLst/>
                <a:latin typeface="HGPｺﾞｼｯｸM"/>
                <a:ea typeface="HGPｺﾞｼｯｸM"/>
                <a:cs typeface="+mn-cs"/>
              </a:rPr>
              <a:t>対象外</a:t>
            </a:r>
            <a:r>
              <a:rPr kumimoji="1" lang="ja-JP" altLang="en-US" sz="1100" b="0" u="none">
                <a:solidFill>
                  <a:schemeClr val="dk1"/>
                </a:solidFill>
                <a:effectLst/>
                <a:latin typeface="HGPｺﾞｼｯｸM"/>
                <a:ea typeface="HGPｺﾞｼｯｸM"/>
                <a:cs typeface="+mn-cs"/>
              </a:rPr>
              <a:t>となる</a:t>
            </a:r>
            <a:r>
              <a:rPr kumimoji="1" lang="ja-JP" altLang="ja-JP" sz="1100" b="0" u="none">
                <a:solidFill>
                  <a:schemeClr val="dk1"/>
                </a:solidFill>
                <a:effectLst/>
                <a:latin typeface="HGPｺﾞｼｯｸM"/>
                <a:ea typeface="HGPｺﾞｼｯｸM"/>
                <a:cs typeface="+mn-cs"/>
              </a:rPr>
              <a:t>経費です。</a:t>
            </a:r>
            <a:endParaRPr lang="ja-JP" altLang="ja-JP" sz="1100" u="none">
              <a:effectLst/>
              <a:latin typeface="HGPｺﾞｼｯｸM"/>
              <a:ea typeface="HGPｺﾞｼｯｸM"/>
            </a:endParaRPr>
          </a:p>
          <a:p>
            <a:pPr marL="108000" indent="-216000" rtl="0" eaLnBrk="1" fontAlgn="auto" latinLnBrk="0" hangingPunct="1">
              <a:lnSpc>
                <a:spcPts val="1700"/>
              </a:lnSpc>
              <a:spcAft>
                <a:spcPts val="600"/>
              </a:spcAft>
              <a:buFont typeface="Wingdings" pitchFamily="2" charset="2"/>
              <a:buChar char="u"/>
            </a:pPr>
            <a:r>
              <a:rPr kumimoji="1" lang="ja-JP" altLang="ja-JP" sz="1100" b="1">
                <a:solidFill>
                  <a:sysClr val="windowText" lastClr="000000"/>
                </a:solidFill>
                <a:effectLst/>
                <a:latin typeface="HGPｺﾞｼｯｸM"/>
                <a:ea typeface="HGPｺﾞｼｯｸM"/>
                <a:cs typeface="+mn-cs"/>
              </a:rPr>
              <a:t>次に ア　区分について、各費目の明細ごとに、次の項目に合うアルファベットを半角で入力してください。</a:t>
            </a:r>
            <a:r>
              <a:rPr lang="ja-JP" altLang="ja-JP" sz="1100" b="1">
                <a:solidFill>
                  <a:sysClr val="windowText" lastClr="000000"/>
                </a:solidFill>
                <a:effectLst/>
                <a:latin typeface="HGPｺﾞｼｯｸM"/>
                <a:ea typeface="HGPｺﾞｼｯｸM"/>
                <a:cs typeface="+mn-cs"/>
              </a:rPr>
              <a:t>（この欄が未記入だと交付申請書・実績報告書がエラーとなります。）</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A </a:t>
            </a:r>
            <a:r>
              <a:rPr lang="ja-JP" altLang="ja-JP" sz="1100" b="0" i="0" baseline="0">
                <a:solidFill>
                  <a:sysClr val="windowText" lastClr="000000"/>
                </a:solidFill>
                <a:effectLst/>
                <a:latin typeface="HGPｺﾞｼｯｸM"/>
                <a:ea typeface="HGPｺﾞｼｯｸM"/>
                <a:cs typeface="+mn-cs"/>
              </a:rPr>
              <a:t>新たに取り組む商品の開発や改良</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B  </a:t>
            </a:r>
            <a:r>
              <a:rPr lang="ja-JP" altLang="ja-JP" sz="1100" b="0" i="0" baseline="0">
                <a:solidFill>
                  <a:sysClr val="windowText" lastClr="000000"/>
                </a:solidFill>
                <a:effectLst/>
                <a:latin typeface="HGPｺﾞｼｯｸM"/>
                <a:ea typeface="HGPｺﾞｼｯｸM"/>
                <a:cs typeface="+mn-cs"/>
              </a:rPr>
              <a:t>開発や改良した商品の販路開拓</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C </a:t>
            </a:r>
            <a:r>
              <a:rPr lang="ja-JP" altLang="ja-JP" sz="1100" b="0" i="0" baseline="0">
                <a:solidFill>
                  <a:sysClr val="windowText" lastClr="000000"/>
                </a:solidFill>
                <a:effectLst/>
                <a:latin typeface="HGPｺﾞｼｯｸM"/>
                <a:ea typeface="HGPｺﾞｼｯｸM"/>
                <a:cs typeface="+mn-cs"/>
              </a:rPr>
              <a:t>県産農林水畜産物の高品質化やブランド化、安定供給のための取組</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D </a:t>
            </a:r>
            <a:r>
              <a:rPr lang="ja-JP" altLang="ja-JP" sz="1100" b="0" i="0" baseline="0">
                <a:solidFill>
                  <a:sysClr val="windowText" lastClr="000000"/>
                </a:solidFill>
                <a:effectLst/>
                <a:latin typeface="HGPｺﾞｼｯｸM"/>
                <a:ea typeface="HGPｺﾞｼｯｸM"/>
                <a:cs typeface="+mn-cs"/>
              </a:rPr>
              <a:t>商品開発と併せた衛生管理の改善や農業生産工程管理、産業財産権等の取得 </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en-US" altLang="ja-JP" sz="1100" b="0" i="0" baseline="0">
                <a:solidFill>
                  <a:sysClr val="windowText" lastClr="000000"/>
                </a:solidFill>
                <a:effectLst/>
                <a:latin typeface="HGPｺﾞｼｯｸM"/>
                <a:ea typeface="HGPｺﾞｼｯｸM"/>
                <a:cs typeface="+mn-cs"/>
              </a:rPr>
              <a:t> E </a:t>
            </a:r>
            <a:r>
              <a:rPr lang="ja-JP" altLang="ja-JP" sz="1100" b="0" i="0" baseline="0">
                <a:solidFill>
                  <a:sysClr val="windowText" lastClr="000000"/>
                </a:solidFill>
                <a:effectLst/>
                <a:latin typeface="HGPｺﾞｼｯｸM"/>
                <a:ea typeface="HGPｺﾞｼｯｸM"/>
                <a:cs typeface="+mn-cs"/>
              </a:rPr>
              <a:t>県産農林水畜産物を活用したメニュー提供等の新たなサービス事業の展開</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6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F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に付随する告知媒体等を活用したＰＲや周知活動</a:t>
            </a:r>
            <a:endParaRPr lang="ja-JP" altLang="ja-JP" sz="1100">
              <a:solidFill>
                <a:sysClr val="windowText" lastClr="000000"/>
              </a:solidFill>
              <a:effectLst/>
              <a:latin typeface="HGPｺﾞｼｯｸM"/>
              <a:ea typeface="HGPｺﾞｼｯｸM"/>
            </a:endParaRPr>
          </a:p>
          <a:p>
            <a:pPr marL="108000" indent="36000" rtl="0">
              <a:lnSpc>
                <a:spcPts val="1700"/>
              </a:lnSpc>
              <a:spcAft>
                <a:spcPts val="1200"/>
              </a:spcAft>
              <a:buFont typeface="Wingdings" pitchFamily="2" charset="2"/>
              <a:buChar char="Ø"/>
            </a:pPr>
            <a:r>
              <a:rPr lang="ja-JP" altLang="ja-JP" sz="1100" b="0" i="0" baseline="0">
                <a:solidFill>
                  <a:sysClr val="windowText" lastClr="000000"/>
                </a:solidFill>
                <a:effectLst/>
                <a:latin typeface="HGPｺﾞｼｯｸM"/>
                <a:ea typeface="HGPｺﾞｼｯｸM"/>
                <a:cs typeface="+mn-cs"/>
              </a:rPr>
              <a:t> </a:t>
            </a:r>
            <a:r>
              <a:rPr lang="en-US" altLang="ja-JP" sz="1100" b="0" i="0" baseline="0">
                <a:solidFill>
                  <a:sysClr val="windowText" lastClr="000000"/>
                </a:solidFill>
                <a:effectLst/>
                <a:latin typeface="HGPｺﾞｼｯｸM"/>
                <a:ea typeface="HGPｺﾞｼｯｸM"/>
                <a:cs typeface="+mn-cs"/>
              </a:rPr>
              <a:t>G (A)</a:t>
            </a:r>
            <a:r>
              <a:rPr lang="ja-JP" altLang="ja-JP" sz="1100" b="0" i="0" baseline="0">
                <a:solidFill>
                  <a:sysClr val="windowText" lastClr="000000"/>
                </a:solidFill>
                <a:effectLst/>
                <a:latin typeface="HGPｺﾞｼｯｸM"/>
                <a:ea typeface="HGPｺﾞｼｯｸM"/>
                <a:cs typeface="+mn-cs"/>
              </a:rPr>
              <a:t>～</a:t>
            </a:r>
            <a:r>
              <a:rPr lang="en-US" altLang="ja-JP" sz="1100" b="0" i="0" baseline="0">
                <a:solidFill>
                  <a:sysClr val="windowText" lastClr="000000"/>
                </a:solidFill>
                <a:effectLst/>
                <a:latin typeface="HGPｺﾞｼｯｸM"/>
                <a:ea typeface="HGPｺﾞｼｯｸM"/>
                <a:cs typeface="+mn-cs"/>
              </a:rPr>
              <a:t>(E)</a:t>
            </a:r>
            <a:r>
              <a:rPr lang="ja-JP" altLang="ja-JP" sz="1100" b="0" i="0" baseline="0">
                <a:solidFill>
                  <a:sysClr val="windowText" lastClr="000000"/>
                </a:solidFill>
                <a:effectLst/>
                <a:latin typeface="HGPｺﾞｼｯｸM"/>
                <a:ea typeface="HGPｺﾞｼｯｸM"/>
                <a:cs typeface="+mn-cs"/>
              </a:rPr>
              <a:t>に付随するマーケティング等の必要な調査</a:t>
            </a:r>
            <a:endParaRPr lang="ja-JP" altLang="ja-JP" sz="1100">
              <a:solidFill>
                <a:sysClr val="windowText" lastClr="000000"/>
              </a:solidFill>
              <a:effectLst/>
              <a:latin typeface="HGPｺﾞｼｯｸM"/>
              <a:ea typeface="HGPｺﾞｼｯｸM"/>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kumimoji="1" lang="ja-JP" altLang="ja-JP" sz="1100">
                <a:solidFill>
                  <a:schemeClr val="dk1"/>
                </a:solidFill>
                <a:effectLst/>
                <a:latin typeface="HGPｺﾞｼｯｸM"/>
                <a:ea typeface="HGPｺﾞｼｯｸM"/>
                <a:cs typeface="+mn-cs"/>
              </a:rPr>
              <a:t>委託費は事業費の６割以内となっており、６割を超えている場合は、「６割超えてます。」と赤字表示されますので、その場合は、委託費を下げるなどの見直しをしてください。</a:t>
            </a:r>
            <a:endParaRPr kumimoji="1" lang="ja-JP" altLang="en-US" sz="1100">
              <a:solidFill>
                <a:schemeClr val="dk1"/>
              </a:solidFill>
              <a:effectLst/>
              <a:latin typeface="HGPｺﾞｼｯｸM"/>
              <a:ea typeface="HGPｺﾞｼｯｸM"/>
              <a:cs typeface="+mn-cs"/>
            </a:endParaRPr>
          </a:p>
          <a:p>
            <a:pPr marL="108000" marR="0" indent="-216000" defTabSz="914400" eaLnBrk="1" fontAlgn="auto" latinLnBrk="0" hangingPunct="1">
              <a:lnSpc>
                <a:spcPts val="1700"/>
              </a:lnSpc>
              <a:spcBef>
                <a:spcPts val="0"/>
              </a:spcBef>
              <a:spcAft>
                <a:spcPts val="1200"/>
              </a:spcAft>
              <a:buFont typeface="Wingdings" pitchFamily="2" charset="2"/>
              <a:buChar char="u"/>
              <a:defRPr/>
            </a:pPr>
            <a:r>
              <a:rPr lang="en-US" altLang="ja-JP" sz="1100" b="0">
                <a:solidFill>
                  <a:schemeClr val="dk1"/>
                </a:solidFill>
                <a:effectLst/>
                <a:latin typeface="HGPｺﾞｼｯｸM"/>
                <a:ea typeface="HGPｺﾞｼｯｸM"/>
                <a:cs typeface="+mn-cs"/>
              </a:rPr>
              <a:t>テスト販売等で収益が発生した場合は、下の黄色い欄の</a:t>
            </a:r>
            <a:r>
              <a:rPr lang="ja-JP" altLang="en-US" sz="1100" b="0">
                <a:solidFill>
                  <a:schemeClr val="dk1"/>
                </a:solidFill>
                <a:effectLst/>
                <a:latin typeface="HGPｺﾞｼｯｸM"/>
                <a:ea typeface="HGPｺﾞｼｯｸM"/>
                <a:cs typeface="+mn-cs"/>
              </a:rPr>
              <a:t>中の</a:t>
            </a:r>
            <a:r>
              <a:rPr lang="en-US" altLang="ja-JP" sz="1100" b="0">
                <a:solidFill>
                  <a:schemeClr val="dk1"/>
                </a:solidFill>
                <a:effectLst/>
                <a:latin typeface="HGPｺﾞｼｯｸM"/>
                <a:ea typeface="HGPｺﾞｼｯｸM"/>
                <a:cs typeface="+mn-cs"/>
              </a:rPr>
              <a:t>「開発商品販売額」の</a:t>
            </a:r>
            <a:r>
              <a:rPr lang="ja-JP" altLang="en-US" sz="1100" b="0">
                <a:solidFill>
                  <a:schemeClr val="dk1"/>
                </a:solidFill>
                <a:effectLst/>
                <a:latin typeface="HGPｺﾞｼｯｸM"/>
                <a:ea typeface="HGPｺﾞｼｯｸM"/>
                <a:cs typeface="+mn-cs"/>
              </a:rPr>
              <a:t>　　　　　　　　</a:t>
            </a:r>
            <a:r>
              <a:rPr lang="en-US" altLang="ja-JP" sz="1100" b="0">
                <a:solidFill>
                  <a:schemeClr val="dk1"/>
                </a:solidFill>
                <a:effectLst/>
                <a:latin typeface="HGPｺﾞｼｯｸM"/>
                <a:ea typeface="HGPｺﾞｼｯｸM"/>
                <a:cs typeface="+mn-cs"/>
              </a:rPr>
              <a:t>欄に税込みで記入すると自動計算します。</a:t>
            </a:r>
            <a:endParaRPr kumimoji="1" lang="ja-JP" altLang="en-US" sz="1100" u="sng">
              <a:latin typeface="HGPｺﾞｼｯｸM"/>
              <a:ea typeface="HGPｺﾞｼｯｸM"/>
            </a:endParaRPr>
          </a:p>
        </xdr:txBody>
      </xdr:sp>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16021050" y="1337733"/>
            <a:ext cx="691515" cy="21600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20088225" y="7530450"/>
            <a:ext cx="648000" cy="216000"/>
          </a:xfrm>
          <a:prstGeom prst="rect">
            <a:avLst/>
          </a:prstGeom>
          <a:solidFill>
            <a:schemeClr val="accent6">
              <a:lumMod val="40000"/>
              <a:lumOff val="60000"/>
            </a:scheme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400050</xdr:colOff>
      <xdr:row>24</xdr:row>
      <xdr:rowOff>370840</xdr:rowOff>
    </xdr:to>
    <xdr:sp macro="" textlink="">
      <xdr:nvSpPr>
        <xdr:cNvPr id="12307" name="_x0000_t202" hidden="1">
          <a:extLst>
            <a:ext uri="{FF2B5EF4-FFF2-40B4-BE49-F238E27FC236}">
              <a16:creationId xmlns:a16="http://schemas.microsoft.com/office/drawing/2014/main" id="{00000000-0008-0000-0C00-000013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08" name="_x0000_t202" hidden="1">
          <a:extLst>
            <a:ext uri="{FF2B5EF4-FFF2-40B4-BE49-F238E27FC236}">
              <a16:creationId xmlns:a16="http://schemas.microsoft.com/office/drawing/2014/main" id="{00000000-0008-0000-0C00-000014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09" name="_x0000_t202" hidden="1">
          <a:extLst>
            <a:ext uri="{FF2B5EF4-FFF2-40B4-BE49-F238E27FC236}">
              <a16:creationId xmlns:a16="http://schemas.microsoft.com/office/drawing/2014/main" id="{00000000-0008-0000-0C00-000015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0" name="_x0000_t202" hidden="1">
          <a:extLst>
            <a:ext uri="{FF2B5EF4-FFF2-40B4-BE49-F238E27FC236}">
              <a16:creationId xmlns:a16="http://schemas.microsoft.com/office/drawing/2014/main" id="{00000000-0008-0000-0C00-000016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1" name="_x0000_t202" hidden="1">
          <a:extLst>
            <a:ext uri="{FF2B5EF4-FFF2-40B4-BE49-F238E27FC236}">
              <a16:creationId xmlns:a16="http://schemas.microsoft.com/office/drawing/2014/main" id="{00000000-0008-0000-0C00-000017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2" name="_x0000_t202" hidden="1">
          <a:extLst>
            <a:ext uri="{FF2B5EF4-FFF2-40B4-BE49-F238E27FC236}">
              <a16:creationId xmlns:a16="http://schemas.microsoft.com/office/drawing/2014/main" id="{00000000-0008-0000-0C00-000018300000}"/>
            </a:ext>
          </a:extLst>
        </xdr:cNvPr>
        <xdr:cNvSpPr txBox="1">
          <a:spLocks noSelect="1" noChangeArrowheads="1"/>
        </xdr:cNvSpPr>
      </xdr:nvSpPr>
      <xdr:spPr>
        <a:xfrm>
          <a:off x="0" y="0"/>
          <a:ext cx="9525000" cy="955294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3" name="AutoShape 12">
          <a:extLst>
            <a:ext uri="{FF2B5EF4-FFF2-40B4-BE49-F238E27FC236}">
              <a16:creationId xmlns:a16="http://schemas.microsoft.com/office/drawing/2014/main" id="{00000000-0008-0000-0C00-000019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4" name="AutoShape 6">
          <a:extLst>
            <a:ext uri="{FF2B5EF4-FFF2-40B4-BE49-F238E27FC236}">
              <a16:creationId xmlns:a16="http://schemas.microsoft.com/office/drawing/2014/main" id="{00000000-0008-0000-0C00-00001A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5" name="AutoShape 12">
          <a:extLst>
            <a:ext uri="{FF2B5EF4-FFF2-40B4-BE49-F238E27FC236}">
              <a16:creationId xmlns:a16="http://schemas.microsoft.com/office/drawing/2014/main" id="{00000000-0008-0000-0C00-00001B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6" name="AutoShape 6">
          <a:extLst>
            <a:ext uri="{FF2B5EF4-FFF2-40B4-BE49-F238E27FC236}">
              <a16:creationId xmlns:a16="http://schemas.microsoft.com/office/drawing/2014/main" id="{00000000-0008-0000-0C00-00001C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7" name="AutoShape 12">
          <a:extLst>
            <a:ext uri="{FF2B5EF4-FFF2-40B4-BE49-F238E27FC236}">
              <a16:creationId xmlns:a16="http://schemas.microsoft.com/office/drawing/2014/main" id="{00000000-0008-0000-0C00-00001D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8" name="AutoShape 6">
          <a:extLst>
            <a:ext uri="{FF2B5EF4-FFF2-40B4-BE49-F238E27FC236}">
              <a16:creationId xmlns:a16="http://schemas.microsoft.com/office/drawing/2014/main" id="{00000000-0008-0000-0C00-00001E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19" name="AutoShape 12">
          <a:extLst>
            <a:ext uri="{FF2B5EF4-FFF2-40B4-BE49-F238E27FC236}">
              <a16:creationId xmlns:a16="http://schemas.microsoft.com/office/drawing/2014/main" id="{00000000-0008-0000-0C00-00001F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0" name="AutoShape 6">
          <a:extLst>
            <a:ext uri="{FF2B5EF4-FFF2-40B4-BE49-F238E27FC236}">
              <a16:creationId xmlns:a16="http://schemas.microsoft.com/office/drawing/2014/main" id="{00000000-0008-0000-0C00-000020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1" name="AutoShape 12">
          <a:extLst>
            <a:ext uri="{FF2B5EF4-FFF2-40B4-BE49-F238E27FC236}">
              <a16:creationId xmlns:a16="http://schemas.microsoft.com/office/drawing/2014/main" id="{00000000-0008-0000-0C00-000021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2" name="AutoShape 6">
          <a:extLst>
            <a:ext uri="{FF2B5EF4-FFF2-40B4-BE49-F238E27FC236}">
              <a16:creationId xmlns:a16="http://schemas.microsoft.com/office/drawing/2014/main" id="{00000000-0008-0000-0C00-000022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3" name="AutoShape 12">
          <a:extLst>
            <a:ext uri="{FF2B5EF4-FFF2-40B4-BE49-F238E27FC236}">
              <a16:creationId xmlns:a16="http://schemas.microsoft.com/office/drawing/2014/main" id="{00000000-0008-0000-0C00-000023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4" name="AutoShape 6">
          <a:extLst>
            <a:ext uri="{FF2B5EF4-FFF2-40B4-BE49-F238E27FC236}">
              <a16:creationId xmlns:a16="http://schemas.microsoft.com/office/drawing/2014/main" id="{00000000-0008-0000-0C00-000024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5" name="AutoShape 12">
          <a:extLst>
            <a:ext uri="{FF2B5EF4-FFF2-40B4-BE49-F238E27FC236}">
              <a16:creationId xmlns:a16="http://schemas.microsoft.com/office/drawing/2014/main" id="{00000000-0008-0000-0C00-000025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6" name="AutoShape 6">
          <a:extLst>
            <a:ext uri="{FF2B5EF4-FFF2-40B4-BE49-F238E27FC236}">
              <a16:creationId xmlns:a16="http://schemas.microsoft.com/office/drawing/2014/main" id="{00000000-0008-0000-0C00-000026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7" name="AutoShape 12">
          <a:extLst>
            <a:ext uri="{FF2B5EF4-FFF2-40B4-BE49-F238E27FC236}">
              <a16:creationId xmlns:a16="http://schemas.microsoft.com/office/drawing/2014/main" id="{00000000-0008-0000-0C00-000027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8" name="AutoShape 6">
          <a:extLst>
            <a:ext uri="{FF2B5EF4-FFF2-40B4-BE49-F238E27FC236}">
              <a16:creationId xmlns:a16="http://schemas.microsoft.com/office/drawing/2014/main" id="{00000000-0008-0000-0C00-000028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29" name="AutoShape 12">
          <a:extLst>
            <a:ext uri="{FF2B5EF4-FFF2-40B4-BE49-F238E27FC236}">
              <a16:creationId xmlns:a16="http://schemas.microsoft.com/office/drawing/2014/main" id="{00000000-0008-0000-0C00-000029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0" name="AutoShape 6">
          <a:extLst>
            <a:ext uri="{FF2B5EF4-FFF2-40B4-BE49-F238E27FC236}">
              <a16:creationId xmlns:a16="http://schemas.microsoft.com/office/drawing/2014/main" id="{00000000-0008-0000-0C00-00002A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1" name="AutoShape 12">
          <a:extLst>
            <a:ext uri="{FF2B5EF4-FFF2-40B4-BE49-F238E27FC236}">
              <a16:creationId xmlns:a16="http://schemas.microsoft.com/office/drawing/2014/main" id="{00000000-0008-0000-0C00-00002B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2" name="AutoShape 6">
          <a:extLst>
            <a:ext uri="{FF2B5EF4-FFF2-40B4-BE49-F238E27FC236}">
              <a16:creationId xmlns:a16="http://schemas.microsoft.com/office/drawing/2014/main" id="{00000000-0008-0000-0C00-00002C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3" name="AutoShape 12">
          <a:extLst>
            <a:ext uri="{FF2B5EF4-FFF2-40B4-BE49-F238E27FC236}">
              <a16:creationId xmlns:a16="http://schemas.microsoft.com/office/drawing/2014/main" id="{00000000-0008-0000-0C00-00002D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4" name="AutoShape 6">
          <a:extLst>
            <a:ext uri="{FF2B5EF4-FFF2-40B4-BE49-F238E27FC236}">
              <a16:creationId xmlns:a16="http://schemas.microsoft.com/office/drawing/2014/main" id="{00000000-0008-0000-0C00-00002E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5" name="AutoShape 12">
          <a:extLst>
            <a:ext uri="{FF2B5EF4-FFF2-40B4-BE49-F238E27FC236}">
              <a16:creationId xmlns:a16="http://schemas.microsoft.com/office/drawing/2014/main" id="{00000000-0008-0000-0C00-00002F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6" name="AutoShape 6">
          <a:extLst>
            <a:ext uri="{FF2B5EF4-FFF2-40B4-BE49-F238E27FC236}">
              <a16:creationId xmlns:a16="http://schemas.microsoft.com/office/drawing/2014/main" id="{00000000-0008-0000-0C00-000030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7" name="AutoShape 12">
          <a:extLst>
            <a:ext uri="{FF2B5EF4-FFF2-40B4-BE49-F238E27FC236}">
              <a16:creationId xmlns:a16="http://schemas.microsoft.com/office/drawing/2014/main" id="{00000000-0008-0000-0C00-000031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8" name="AutoShape 6">
          <a:extLst>
            <a:ext uri="{FF2B5EF4-FFF2-40B4-BE49-F238E27FC236}">
              <a16:creationId xmlns:a16="http://schemas.microsoft.com/office/drawing/2014/main" id="{00000000-0008-0000-0C00-000032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39" name="AutoShape 12">
          <a:extLst>
            <a:ext uri="{FF2B5EF4-FFF2-40B4-BE49-F238E27FC236}">
              <a16:creationId xmlns:a16="http://schemas.microsoft.com/office/drawing/2014/main" id="{00000000-0008-0000-0C00-000033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0" name="AutoShape 6">
          <a:extLst>
            <a:ext uri="{FF2B5EF4-FFF2-40B4-BE49-F238E27FC236}">
              <a16:creationId xmlns:a16="http://schemas.microsoft.com/office/drawing/2014/main" id="{00000000-0008-0000-0C00-000034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1" name="AutoShape 12">
          <a:extLst>
            <a:ext uri="{FF2B5EF4-FFF2-40B4-BE49-F238E27FC236}">
              <a16:creationId xmlns:a16="http://schemas.microsoft.com/office/drawing/2014/main" id="{00000000-0008-0000-0C00-000035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2" name="AutoShape 6">
          <a:extLst>
            <a:ext uri="{FF2B5EF4-FFF2-40B4-BE49-F238E27FC236}">
              <a16:creationId xmlns:a16="http://schemas.microsoft.com/office/drawing/2014/main" id="{00000000-0008-0000-0C00-000036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3" name="AutoShape 12">
          <a:extLst>
            <a:ext uri="{FF2B5EF4-FFF2-40B4-BE49-F238E27FC236}">
              <a16:creationId xmlns:a16="http://schemas.microsoft.com/office/drawing/2014/main" id="{00000000-0008-0000-0C00-000037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4" name="AutoShape 6">
          <a:extLst>
            <a:ext uri="{FF2B5EF4-FFF2-40B4-BE49-F238E27FC236}">
              <a16:creationId xmlns:a16="http://schemas.microsoft.com/office/drawing/2014/main" id="{00000000-0008-0000-0C00-000038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5" name="AutoShape 12">
          <a:extLst>
            <a:ext uri="{FF2B5EF4-FFF2-40B4-BE49-F238E27FC236}">
              <a16:creationId xmlns:a16="http://schemas.microsoft.com/office/drawing/2014/main" id="{00000000-0008-0000-0C00-000039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6" name="AutoShape 6">
          <a:extLst>
            <a:ext uri="{FF2B5EF4-FFF2-40B4-BE49-F238E27FC236}">
              <a16:creationId xmlns:a16="http://schemas.microsoft.com/office/drawing/2014/main" id="{00000000-0008-0000-0C00-00003A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7" name="AutoShape 12">
          <a:extLst>
            <a:ext uri="{FF2B5EF4-FFF2-40B4-BE49-F238E27FC236}">
              <a16:creationId xmlns:a16="http://schemas.microsoft.com/office/drawing/2014/main" id="{00000000-0008-0000-0C00-00003B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8" name="AutoShape 6">
          <a:extLst>
            <a:ext uri="{FF2B5EF4-FFF2-40B4-BE49-F238E27FC236}">
              <a16:creationId xmlns:a16="http://schemas.microsoft.com/office/drawing/2014/main" id="{00000000-0008-0000-0C00-00003C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49" name="AutoShape 12">
          <a:extLst>
            <a:ext uri="{FF2B5EF4-FFF2-40B4-BE49-F238E27FC236}">
              <a16:creationId xmlns:a16="http://schemas.microsoft.com/office/drawing/2014/main" id="{00000000-0008-0000-0C00-00003D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0" name="AutoShape 6">
          <a:extLst>
            <a:ext uri="{FF2B5EF4-FFF2-40B4-BE49-F238E27FC236}">
              <a16:creationId xmlns:a16="http://schemas.microsoft.com/office/drawing/2014/main" id="{00000000-0008-0000-0C00-00003E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1" name="AutoShape 12">
          <a:extLst>
            <a:ext uri="{FF2B5EF4-FFF2-40B4-BE49-F238E27FC236}">
              <a16:creationId xmlns:a16="http://schemas.microsoft.com/office/drawing/2014/main" id="{00000000-0008-0000-0C00-00003F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2" name="AutoShape 6">
          <a:extLst>
            <a:ext uri="{FF2B5EF4-FFF2-40B4-BE49-F238E27FC236}">
              <a16:creationId xmlns:a16="http://schemas.microsoft.com/office/drawing/2014/main" id="{00000000-0008-0000-0C00-000040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3" name="AutoShape 12">
          <a:extLst>
            <a:ext uri="{FF2B5EF4-FFF2-40B4-BE49-F238E27FC236}">
              <a16:creationId xmlns:a16="http://schemas.microsoft.com/office/drawing/2014/main" id="{00000000-0008-0000-0C00-000041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4" name="AutoShape 6">
          <a:extLst>
            <a:ext uri="{FF2B5EF4-FFF2-40B4-BE49-F238E27FC236}">
              <a16:creationId xmlns:a16="http://schemas.microsoft.com/office/drawing/2014/main" id="{00000000-0008-0000-0C00-000042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5" name="AutoShape 12">
          <a:extLst>
            <a:ext uri="{FF2B5EF4-FFF2-40B4-BE49-F238E27FC236}">
              <a16:creationId xmlns:a16="http://schemas.microsoft.com/office/drawing/2014/main" id="{00000000-0008-0000-0C00-000043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6" name="AutoShape 6">
          <a:extLst>
            <a:ext uri="{FF2B5EF4-FFF2-40B4-BE49-F238E27FC236}">
              <a16:creationId xmlns:a16="http://schemas.microsoft.com/office/drawing/2014/main" id="{00000000-0008-0000-0C00-000044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7" name="AutoShape 12">
          <a:extLst>
            <a:ext uri="{FF2B5EF4-FFF2-40B4-BE49-F238E27FC236}">
              <a16:creationId xmlns:a16="http://schemas.microsoft.com/office/drawing/2014/main" id="{00000000-0008-0000-0C00-000045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8" name="AutoShape 6">
          <a:extLst>
            <a:ext uri="{FF2B5EF4-FFF2-40B4-BE49-F238E27FC236}">
              <a16:creationId xmlns:a16="http://schemas.microsoft.com/office/drawing/2014/main" id="{00000000-0008-0000-0C00-000046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59" name="AutoShape 12">
          <a:extLst>
            <a:ext uri="{FF2B5EF4-FFF2-40B4-BE49-F238E27FC236}">
              <a16:creationId xmlns:a16="http://schemas.microsoft.com/office/drawing/2014/main" id="{00000000-0008-0000-0C00-000047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0" name="AutoShape 6">
          <a:extLst>
            <a:ext uri="{FF2B5EF4-FFF2-40B4-BE49-F238E27FC236}">
              <a16:creationId xmlns:a16="http://schemas.microsoft.com/office/drawing/2014/main" id="{00000000-0008-0000-0C00-000048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1" name="AutoShape 12">
          <a:extLst>
            <a:ext uri="{FF2B5EF4-FFF2-40B4-BE49-F238E27FC236}">
              <a16:creationId xmlns:a16="http://schemas.microsoft.com/office/drawing/2014/main" id="{00000000-0008-0000-0C00-000049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2" name="AutoShape 6">
          <a:extLst>
            <a:ext uri="{FF2B5EF4-FFF2-40B4-BE49-F238E27FC236}">
              <a16:creationId xmlns:a16="http://schemas.microsoft.com/office/drawing/2014/main" id="{00000000-0008-0000-0C00-00004A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3" name="AutoShape 12">
          <a:extLst>
            <a:ext uri="{FF2B5EF4-FFF2-40B4-BE49-F238E27FC236}">
              <a16:creationId xmlns:a16="http://schemas.microsoft.com/office/drawing/2014/main" id="{00000000-0008-0000-0C00-00004B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4" name="AutoShape 6">
          <a:extLst>
            <a:ext uri="{FF2B5EF4-FFF2-40B4-BE49-F238E27FC236}">
              <a16:creationId xmlns:a16="http://schemas.microsoft.com/office/drawing/2014/main" id="{00000000-0008-0000-0C00-00004C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5" name="AutoShape 12">
          <a:extLst>
            <a:ext uri="{FF2B5EF4-FFF2-40B4-BE49-F238E27FC236}">
              <a16:creationId xmlns:a16="http://schemas.microsoft.com/office/drawing/2014/main" id="{00000000-0008-0000-0C00-00004D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6" name="AutoShape 6">
          <a:extLst>
            <a:ext uri="{FF2B5EF4-FFF2-40B4-BE49-F238E27FC236}">
              <a16:creationId xmlns:a16="http://schemas.microsoft.com/office/drawing/2014/main" id="{00000000-0008-0000-0C00-00004E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7" name="AutoShape 12">
          <a:extLst>
            <a:ext uri="{FF2B5EF4-FFF2-40B4-BE49-F238E27FC236}">
              <a16:creationId xmlns:a16="http://schemas.microsoft.com/office/drawing/2014/main" id="{00000000-0008-0000-0C00-00004F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8" name="AutoShape 6">
          <a:extLst>
            <a:ext uri="{FF2B5EF4-FFF2-40B4-BE49-F238E27FC236}">
              <a16:creationId xmlns:a16="http://schemas.microsoft.com/office/drawing/2014/main" id="{00000000-0008-0000-0C00-000050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69" name="AutoShape 12">
          <a:extLst>
            <a:ext uri="{FF2B5EF4-FFF2-40B4-BE49-F238E27FC236}">
              <a16:creationId xmlns:a16="http://schemas.microsoft.com/office/drawing/2014/main" id="{00000000-0008-0000-0C00-000051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0" name="AutoShape 6">
          <a:extLst>
            <a:ext uri="{FF2B5EF4-FFF2-40B4-BE49-F238E27FC236}">
              <a16:creationId xmlns:a16="http://schemas.microsoft.com/office/drawing/2014/main" id="{00000000-0008-0000-0C00-000052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1" name="AutoShape 12">
          <a:extLst>
            <a:ext uri="{FF2B5EF4-FFF2-40B4-BE49-F238E27FC236}">
              <a16:creationId xmlns:a16="http://schemas.microsoft.com/office/drawing/2014/main" id="{00000000-0008-0000-0C00-000053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2" name="AutoShape 6">
          <a:extLst>
            <a:ext uri="{FF2B5EF4-FFF2-40B4-BE49-F238E27FC236}">
              <a16:creationId xmlns:a16="http://schemas.microsoft.com/office/drawing/2014/main" id="{00000000-0008-0000-0C00-000054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3" name="AutoShape 12">
          <a:extLst>
            <a:ext uri="{FF2B5EF4-FFF2-40B4-BE49-F238E27FC236}">
              <a16:creationId xmlns:a16="http://schemas.microsoft.com/office/drawing/2014/main" id="{00000000-0008-0000-0C00-000055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4" name="AutoShape 6">
          <a:extLst>
            <a:ext uri="{FF2B5EF4-FFF2-40B4-BE49-F238E27FC236}">
              <a16:creationId xmlns:a16="http://schemas.microsoft.com/office/drawing/2014/main" id="{00000000-0008-0000-0C00-000056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5" name="AutoShape 12">
          <a:extLst>
            <a:ext uri="{FF2B5EF4-FFF2-40B4-BE49-F238E27FC236}">
              <a16:creationId xmlns:a16="http://schemas.microsoft.com/office/drawing/2014/main" id="{00000000-0008-0000-0C00-000057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6" name="AutoShape 6">
          <a:extLst>
            <a:ext uri="{FF2B5EF4-FFF2-40B4-BE49-F238E27FC236}">
              <a16:creationId xmlns:a16="http://schemas.microsoft.com/office/drawing/2014/main" id="{00000000-0008-0000-0C00-000058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7" name="AutoShape 12">
          <a:extLst>
            <a:ext uri="{FF2B5EF4-FFF2-40B4-BE49-F238E27FC236}">
              <a16:creationId xmlns:a16="http://schemas.microsoft.com/office/drawing/2014/main" id="{00000000-0008-0000-0C00-000059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370840</xdr:rowOff>
    </xdr:to>
    <xdr:sp macro="" textlink="">
      <xdr:nvSpPr>
        <xdr:cNvPr id="12378" name="AutoShape 6">
          <a:extLst>
            <a:ext uri="{FF2B5EF4-FFF2-40B4-BE49-F238E27FC236}">
              <a16:creationId xmlns:a16="http://schemas.microsoft.com/office/drawing/2014/main" id="{00000000-0008-0000-0C00-00005A300000}"/>
            </a:ext>
          </a:extLst>
        </xdr:cNvPr>
        <xdr:cNvSpPr>
          <a:spLocks noChangeArrowheads="1"/>
        </xdr:cNvSpPr>
      </xdr:nvSpPr>
      <xdr:spPr>
        <a:xfrm>
          <a:off x="0" y="0"/>
          <a:ext cx="9525000" cy="95529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554990</xdr:colOff>
      <xdr:row>2</xdr:row>
      <xdr:rowOff>74930</xdr:rowOff>
    </xdr:from>
    <xdr:to>
      <xdr:col>10</xdr:col>
      <xdr:colOff>98425</xdr:colOff>
      <xdr:row>6</xdr:row>
      <xdr:rowOff>471805</xdr:rowOff>
    </xdr:to>
    <xdr:sp macro="" textlink="">
      <xdr:nvSpPr>
        <xdr:cNvPr id="5" name="CustomShape 1">
          <a:extLst>
            <a:ext uri="{FF2B5EF4-FFF2-40B4-BE49-F238E27FC236}">
              <a16:creationId xmlns:a16="http://schemas.microsoft.com/office/drawing/2014/main" id="{00000000-0008-0000-0400-000005000000}"/>
            </a:ext>
          </a:extLst>
        </xdr:cNvPr>
        <xdr:cNvSpPr/>
      </xdr:nvSpPr>
      <xdr:spPr>
        <a:xfrm>
          <a:off x="554990" y="932180"/>
          <a:ext cx="6591935" cy="1920875"/>
        </a:xfrm>
        <a:prstGeom prst="rect">
          <a:avLst/>
        </a:prstGeom>
        <a:noFill/>
        <a:ln w="9360">
          <a:noFill/>
        </a:ln>
        <a:effectLst>
          <a:outerShdw blurRad="50800" dist="50760" dir="5400000" algn="ctr" rotWithShape="0">
            <a:srgbClr val="000000">
              <a:alpha val="0"/>
            </a:srgbClr>
          </a:outerShdw>
        </a:effectLst>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100" b="0" strike="noStrike" spc="-1">
              <a:solidFill>
                <a:srgbClr val="000000"/>
              </a:solidFill>
              <a:latin typeface="ＭＳ 明朝"/>
              <a:ea typeface="ＭＳ 明朝"/>
            </a:rPr>
            <a:t>　令和</a:t>
          </a:r>
          <a:r>
            <a:rPr lang="ja-JP" altLang="en-US" sz="1100" b="0" strike="noStrike" spc="-1">
              <a:solidFill>
                <a:srgbClr val="000000"/>
              </a:solidFill>
              <a:latin typeface="ＭＳ 明朝"/>
              <a:ea typeface="ＭＳ 明朝"/>
            </a:rPr>
            <a:t>４</a:t>
          </a:r>
          <a:r>
            <a:rPr lang="en-US" sz="1100" b="0" strike="noStrike" spc="-1">
              <a:solidFill>
                <a:srgbClr val="000000"/>
              </a:solidFill>
              <a:latin typeface="ＭＳ 明朝"/>
              <a:ea typeface="ＭＳ 明朝"/>
            </a:rPr>
            <a:t>年度あきた農商工応援ファンド支援事業の実施にあたり、次のことについて誓約い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たします。</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１．国税及び地方税について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（以下の該当する項目の番号を○で囲んでください。）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（１）記入日現在における国税及び地方税の滞納はありません。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（２）記入日現在において以下のとおり滞納がありますが、今後、課税庁の了承した納入計</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画に基づいて納付します。また、このことについての調査を貴職が行っても異議はあり</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0</xdr:col>
      <xdr:colOff>653415</xdr:colOff>
      <xdr:row>11</xdr:row>
      <xdr:rowOff>41275</xdr:rowOff>
    </xdr:from>
    <xdr:to>
      <xdr:col>10</xdr:col>
      <xdr:colOff>56515</xdr:colOff>
      <xdr:row>14</xdr:row>
      <xdr:rowOff>969010</xdr:rowOff>
    </xdr:to>
    <xdr:sp macro="" textlink="">
      <xdr:nvSpPr>
        <xdr:cNvPr id="6" name="CustomShape 1">
          <a:extLst>
            <a:ext uri="{FF2B5EF4-FFF2-40B4-BE49-F238E27FC236}">
              <a16:creationId xmlns:a16="http://schemas.microsoft.com/office/drawing/2014/main" id="{00000000-0008-0000-0400-000006000000}"/>
            </a:ext>
          </a:extLst>
        </xdr:cNvPr>
        <xdr:cNvSpPr/>
      </xdr:nvSpPr>
      <xdr:spPr>
        <a:xfrm>
          <a:off x="653415" y="4270375"/>
          <a:ext cx="6451600" cy="177546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pPr>
            <a:lnSpc>
              <a:spcPct val="100000"/>
            </a:lnSpc>
          </a:pPr>
          <a:r>
            <a:rPr lang="en-US" sz="1100" b="0" strike="noStrike" spc="-1">
              <a:solidFill>
                <a:srgbClr val="000000"/>
              </a:solidFill>
              <a:latin typeface="ＭＳ 明朝"/>
              <a:ea typeface="ＭＳ 明朝"/>
            </a:rPr>
            <a:t>２．県及び公的金融機関からの融資について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（以下の該当する項目の番号を○で囲んでください。）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（１）記入日現在において県及び公的金融機関からの融資は受けていません。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（２）記入日現在における県及び公的金融機関からの融資を受けていますが、債務の不</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履行はありません。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（３）記入日現在において以下のとおり債務の不履行がありますが、今後、債権者の了承</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した返済計画に基づいて返済します。また、このことについての調査を貴職が行って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も異議はありません。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0</xdr:col>
      <xdr:colOff>712470</xdr:colOff>
      <xdr:row>19</xdr:row>
      <xdr:rowOff>124460</xdr:rowOff>
    </xdr:from>
    <xdr:to>
      <xdr:col>10</xdr:col>
      <xdr:colOff>189230</xdr:colOff>
      <xdr:row>20</xdr:row>
      <xdr:rowOff>605155</xdr:rowOff>
    </xdr:to>
    <xdr:sp macro="" textlink="">
      <xdr:nvSpPr>
        <xdr:cNvPr id="7" name="CustomShape 1">
          <a:extLst>
            <a:ext uri="{FF2B5EF4-FFF2-40B4-BE49-F238E27FC236}">
              <a16:creationId xmlns:a16="http://schemas.microsoft.com/office/drawing/2014/main" id="{00000000-0008-0000-0400-000007000000}"/>
            </a:ext>
          </a:extLst>
        </xdr:cNvPr>
        <xdr:cNvSpPr/>
      </xdr:nvSpPr>
      <xdr:spPr>
        <a:xfrm>
          <a:off x="712470" y="7668260"/>
          <a:ext cx="6525260" cy="65214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３．反社会的勢力の排除について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次の各号のいずれかに該当する者ではありません。</a:t>
          </a:r>
          <a:endParaRPr lang="en-US" sz="1100" b="0" strike="noStrike" spc="-1">
            <a:latin typeface="Times New Roman"/>
          </a:endParaRPr>
        </a:p>
      </xdr:txBody>
    </xdr:sp>
    <xdr:clientData/>
  </xdr:twoCellAnchor>
  <xdr:twoCellAnchor>
    <xdr:from>
      <xdr:col>0</xdr:col>
      <xdr:colOff>878205</xdr:colOff>
      <xdr:row>10</xdr:row>
      <xdr:rowOff>41275</xdr:rowOff>
    </xdr:from>
    <xdr:to>
      <xdr:col>11</xdr:col>
      <xdr:colOff>6985</xdr:colOff>
      <xdr:row>10</xdr:row>
      <xdr:rowOff>255270</xdr:rowOff>
    </xdr:to>
    <xdr:sp macro="" textlink="">
      <xdr:nvSpPr>
        <xdr:cNvPr id="8" name="CustomShape 1">
          <a:extLst>
            <a:ext uri="{FF2B5EF4-FFF2-40B4-BE49-F238E27FC236}">
              <a16:creationId xmlns:a16="http://schemas.microsoft.com/office/drawing/2014/main" id="{00000000-0008-0000-0400-000008000000}"/>
            </a:ext>
          </a:extLst>
        </xdr:cNvPr>
        <xdr:cNvSpPr/>
      </xdr:nvSpPr>
      <xdr:spPr>
        <a:xfrm>
          <a:off x="878205" y="3984625"/>
          <a:ext cx="6539230" cy="21399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　課税庁が認めた納入計画を添付してください。</a:t>
          </a:r>
          <a:endParaRPr lang="en-US" sz="1100" b="0" strike="noStrike" spc="-1">
            <a:latin typeface="Times New Roman"/>
          </a:endParaRPr>
        </a:p>
      </xdr:txBody>
    </xdr:sp>
    <xdr:clientData/>
  </xdr:twoCellAnchor>
  <xdr:twoCellAnchor>
    <xdr:from>
      <xdr:col>1</xdr:col>
      <xdr:colOff>12065</xdr:colOff>
      <xdr:row>18</xdr:row>
      <xdr:rowOff>8255</xdr:rowOff>
    </xdr:from>
    <xdr:to>
      <xdr:col>11</xdr:col>
      <xdr:colOff>48895</xdr:colOff>
      <xdr:row>19</xdr:row>
      <xdr:rowOff>106680</xdr:rowOff>
    </xdr:to>
    <xdr:sp macro="" textlink="">
      <xdr:nvSpPr>
        <xdr:cNvPr id="9" name="CustomShape 1">
          <a:extLst>
            <a:ext uri="{FF2B5EF4-FFF2-40B4-BE49-F238E27FC236}">
              <a16:creationId xmlns:a16="http://schemas.microsoft.com/office/drawing/2014/main" id="{00000000-0008-0000-0400-000009000000}"/>
            </a:ext>
          </a:extLst>
        </xdr:cNvPr>
        <xdr:cNvSpPr/>
      </xdr:nvSpPr>
      <xdr:spPr>
        <a:xfrm>
          <a:off x="1002665" y="7380605"/>
          <a:ext cx="6456680" cy="26987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　債権者が認めた返済計画を添付してください。</a:t>
          </a:r>
          <a:endParaRPr lang="en-US" sz="1100" b="0" strike="noStrike" spc="-1">
            <a:latin typeface="Times New Roman"/>
          </a:endParaRPr>
        </a:p>
      </xdr:txBody>
    </xdr:sp>
    <xdr:clientData/>
  </xdr:twoCellAnchor>
  <xdr:twoCellAnchor>
    <xdr:from>
      <xdr:col>1</xdr:col>
      <xdr:colOff>16510</xdr:colOff>
      <xdr:row>20</xdr:row>
      <xdr:rowOff>354965</xdr:rowOff>
    </xdr:from>
    <xdr:to>
      <xdr:col>10</xdr:col>
      <xdr:colOff>228600</xdr:colOff>
      <xdr:row>24</xdr:row>
      <xdr:rowOff>762000</xdr:rowOff>
    </xdr:to>
    <xdr:sp macro="" textlink="">
      <xdr:nvSpPr>
        <xdr:cNvPr id="10" name="CustomShape 1">
          <a:extLst>
            <a:ext uri="{FF2B5EF4-FFF2-40B4-BE49-F238E27FC236}">
              <a16:creationId xmlns:a16="http://schemas.microsoft.com/office/drawing/2014/main" id="{00000000-0008-0000-0400-00000A000000}"/>
            </a:ext>
          </a:extLst>
        </xdr:cNvPr>
        <xdr:cNvSpPr/>
      </xdr:nvSpPr>
      <xdr:spPr>
        <a:xfrm>
          <a:off x="1007110" y="8070215"/>
          <a:ext cx="6269990" cy="285496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一　暴力団（暴力団員による不当な行為の防止等に関する法律（平成３年法律第７７号。</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以下「暴力団対策法」という。）第２条第２号に規定する暴力団をいう。以下同</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二　暴力団員（暴力団対策法第２条第６号に規定する暴力団員をいう。以下同じ。）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三　暴力団準構成員（暴力団員以外の暴力団と関係を有する者であって、暴力団の威力</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を背景に暴力的不法行為等を行うおそれがあるもの又は暴力団若しくは暴力団員に対</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し資金、武器等の供給を行うなど暴力団の維持若しくは運営に協力し、若しくは関与</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するものをいう。以下同じ。）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四　暴力団関係企業（暴力団員が実質的にその経営に関与している企業、暴力団準構成</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員若しくは元暴力団員が経営する企業で暴力団に資金提供を行う等暴力団の維持若し</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くは運営に積極的に協力し若しくは関与するもの又は業務の遂行等において積極的に</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暴力団を利用し、暴力団の維持若しくは運営に協力している企業をいう。）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五　総会屋等（総会屋その他企業を対象に不正な利益を求めて暴力的不法行為等を行う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おそれがあり、市民生活の安全に脅威を与える者をいう。）</a:t>
          </a:r>
          <a:endParaRPr lang="en-US" sz="1100" b="0" strike="noStrike" spc="-1">
            <a:latin typeface="Times New Roman"/>
          </a:endParaRPr>
        </a:p>
      </xdr:txBody>
    </xdr:sp>
    <xdr:clientData/>
  </xdr:twoCellAnchor>
  <xdr:twoCellAnchor>
    <xdr:from>
      <xdr:col>1</xdr:col>
      <xdr:colOff>149225</xdr:colOff>
      <xdr:row>27</xdr:row>
      <xdr:rowOff>127000</xdr:rowOff>
    </xdr:from>
    <xdr:to>
      <xdr:col>10</xdr:col>
      <xdr:colOff>65405</xdr:colOff>
      <xdr:row>28</xdr:row>
      <xdr:rowOff>970915</xdr:rowOff>
    </xdr:to>
    <xdr:sp macro="" textlink="">
      <xdr:nvSpPr>
        <xdr:cNvPr id="11" name="CustomShape 1">
          <a:extLst>
            <a:ext uri="{FF2B5EF4-FFF2-40B4-BE49-F238E27FC236}">
              <a16:creationId xmlns:a16="http://schemas.microsoft.com/office/drawing/2014/main" id="{00000000-0008-0000-0400-00000B000000}"/>
            </a:ext>
          </a:extLst>
        </xdr:cNvPr>
        <xdr:cNvSpPr/>
      </xdr:nvSpPr>
      <xdr:spPr>
        <a:xfrm>
          <a:off x="1139825" y="12709525"/>
          <a:ext cx="5974080" cy="159639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イ　前各号に掲げる者が自己の事業又は自社の</a:t>
          </a:r>
          <a:r>
            <a:rPr lang="en-US" altLang="ja-JP" sz="1100" b="0" strike="noStrike" spc="-1">
              <a:solidFill>
                <a:srgbClr val="000000"/>
              </a:solidFill>
              <a:latin typeface="ＭＳ 明朝"/>
              <a:ea typeface="ＭＳ 明朝"/>
            </a:rPr>
            <a:t>AA</a:t>
          </a:r>
          <a:r>
            <a:rPr lang="en-US" sz="1100" b="0" strike="noStrike" spc="-1">
              <a:solidFill>
                <a:srgbClr val="000000"/>
              </a:solidFill>
              <a:latin typeface="ＭＳ 明朝"/>
              <a:ea typeface="ＭＳ 明朝"/>
            </a:rPr>
            <a:t>経営を支配していると認められること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ロ　前各号に掲げる者が自己の事業又は自社の経営に実質的に関与していると認めら</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ハ　自己、自社若しくは第三者の不正の利益を図る目的又は第三者に損害を加える目</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的をもって前各号に掲げる者を利用したと認められること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ニ　前各号に掲げる者に資金等を提供し、又は便宜を供与するなどの関与をしている　</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と認められること</a:t>
          </a:r>
          <a:endParaRPr lang="en-US" sz="1100" b="0" strike="noStrike" spc="-1">
            <a:latin typeface="Times New Roman"/>
          </a:endParaRPr>
        </a:p>
      </xdr:txBody>
    </xdr:sp>
    <xdr:clientData/>
  </xdr:twoCellAnchor>
  <xdr:twoCellAnchor>
    <xdr:from>
      <xdr:col>1</xdr:col>
      <xdr:colOff>24765</xdr:colOff>
      <xdr:row>25</xdr:row>
      <xdr:rowOff>399415</xdr:rowOff>
    </xdr:from>
    <xdr:to>
      <xdr:col>10</xdr:col>
      <xdr:colOff>200025</xdr:colOff>
      <xdr:row>27</xdr:row>
      <xdr:rowOff>474980</xdr:rowOff>
    </xdr:to>
    <xdr:sp macro="" textlink="">
      <xdr:nvSpPr>
        <xdr:cNvPr id="12" name="CustomShape 1">
          <a:extLst>
            <a:ext uri="{FF2B5EF4-FFF2-40B4-BE49-F238E27FC236}">
              <a16:creationId xmlns:a16="http://schemas.microsoft.com/office/drawing/2014/main" id="{00000000-0008-0000-0400-00000C000000}"/>
            </a:ext>
          </a:extLst>
        </xdr:cNvPr>
        <xdr:cNvSpPr/>
      </xdr:nvSpPr>
      <xdr:spPr>
        <a:xfrm>
          <a:off x="1015365" y="11457940"/>
          <a:ext cx="6233160" cy="15995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000000"/>
              </a:solidFill>
              <a:latin typeface="ＭＳ 明朝"/>
              <a:ea typeface="ＭＳ 明朝"/>
            </a:rPr>
            <a:t>六　社会運動等標ぼうゴロ（社会運動若しくは政治活動を仮装し、又は標ぼうして、不</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正な利益を求めて暴力的不法行為等を行うおそれがあり、市民生活の安全に脅威を与</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える者をいう。）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七　特殊知能暴力集団等（暴力団との関係を背景に、その威力を用い、又は暴力団と資</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金的な繋がりを有し、構造的な不正の中核となっている集団又は個人をいう。）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八　前各号に掲げる者と次のいずれかに該当する関係にある者</a:t>
          </a:r>
          <a:endParaRPr lang="en-US" sz="1100" b="0" strike="noStrike" spc="-1">
            <a:latin typeface="Times New Roman"/>
          </a:endParaRPr>
        </a:p>
      </xdr:txBody>
    </xdr:sp>
    <xdr:clientData/>
  </xdr:twoCellAnchor>
  <xdr:twoCellAnchor>
    <xdr:from>
      <xdr:col>0</xdr:col>
      <xdr:colOff>745490</xdr:colOff>
      <xdr:row>28</xdr:row>
      <xdr:rowOff>992505</xdr:rowOff>
    </xdr:from>
    <xdr:to>
      <xdr:col>10</xdr:col>
      <xdr:colOff>228600</xdr:colOff>
      <xdr:row>28</xdr:row>
      <xdr:rowOff>1941195</xdr:rowOff>
    </xdr:to>
    <xdr:sp macro="" textlink="">
      <xdr:nvSpPr>
        <xdr:cNvPr id="13" name="CustomShape 1">
          <a:extLst>
            <a:ext uri="{FF2B5EF4-FFF2-40B4-BE49-F238E27FC236}">
              <a16:creationId xmlns:a16="http://schemas.microsoft.com/office/drawing/2014/main" id="{00000000-0008-0000-0400-00000D000000}"/>
            </a:ext>
          </a:extLst>
        </xdr:cNvPr>
        <xdr:cNvSpPr/>
      </xdr:nvSpPr>
      <xdr:spPr>
        <a:xfrm>
          <a:off x="745490" y="14327505"/>
          <a:ext cx="6531610" cy="94869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wrap="square" lIns="90000" tIns="45000" rIns="90000" bIns="45000"/>
        <a:lstStyle/>
        <a:p>
          <a:pPr>
            <a:lnSpc>
              <a:spcPct val="100000"/>
            </a:lnSpc>
          </a:pPr>
          <a:r>
            <a:rPr lang="en-US" sz="1100" b="0" strike="noStrike" spc="-1">
              <a:solidFill>
                <a:srgbClr val="000000"/>
              </a:solidFill>
              <a:latin typeface="ＭＳ 明朝"/>
              <a:ea typeface="ＭＳ 明朝"/>
            </a:rPr>
            <a:t>４．現在</a:t>
          </a:r>
          <a:r>
            <a:rPr lang="ja-JP" altLang="en-US" sz="1100" b="0" strike="noStrike" spc="-1">
              <a:solidFill>
                <a:srgbClr val="000000"/>
              </a:solidFill>
              <a:latin typeface="ＭＳ 明朝"/>
              <a:ea typeface="ＭＳ 明朝"/>
            </a:rPr>
            <a:t>、この申請</a:t>
          </a:r>
          <a:r>
            <a:rPr lang="en-US" sz="1100" b="0" strike="noStrike" spc="-1">
              <a:solidFill>
                <a:srgbClr val="000000"/>
              </a:solidFill>
              <a:latin typeface="ＭＳ 明朝"/>
              <a:ea typeface="ＭＳ 明朝"/>
            </a:rPr>
            <a:t>の内容と同種同様の助成金等や受託事業は受けていません。</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５．過去にあきた農商工応援ファンド事業において、同種同様の助成金は受けていません。</a:t>
          </a:r>
          <a:endParaRPr lang="en-US" sz="1100" b="0" strike="noStrike" spc="-1">
            <a:latin typeface="Times New Roman"/>
          </a:endParaRPr>
        </a:p>
      </xdr:txBody>
    </xdr:sp>
    <xdr:clientData/>
  </xdr:twoCellAnchor>
  <xdr:twoCellAnchor>
    <xdr:from>
      <xdr:col>11</xdr:col>
      <xdr:colOff>152400</xdr:colOff>
      <xdr:row>29</xdr:row>
      <xdr:rowOff>0</xdr:rowOff>
    </xdr:from>
    <xdr:to>
      <xdr:col>20</xdr:col>
      <xdr:colOff>271780</xdr:colOff>
      <xdr:row>30</xdr:row>
      <xdr:rowOff>93345</xdr:rowOff>
    </xdr:to>
    <xdr:sp macro="" textlink="">
      <xdr:nvSpPr>
        <xdr:cNvPr id="17" name="Text Box 1">
          <a:extLst>
            <a:ext uri="{FF2B5EF4-FFF2-40B4-BE49-F238E27FC236}">
              <a16:creationId xmlns:a16="http://schemas.microsoft.com/office/drawing/2014/main" id="{00000000-0008-0000-0400-000011000000}"/>
            </a:ext>
          </a:extLst>
        </xdr:cNvPr>
        <xdr:cNvSpPr txBox="1">
          <a:spLocks noChangeArrowheads="1"/>
        </xdr:cNvSpPr>
      </xdr:nvSpPr>
      <xdr:spPr>
        <a:xfrm>
          <a:off x="7562850" y="16116300"/>
          <a:ext cx="6120130" cy="360045"/>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は自動計算するセルですので、入力は不要です。</a:t>
          </a:r>
        </a:p>
      </xdr:txBody>
    </xdr:sp>
    <xdr:clientData/>
  </xdr:twoCellAnchor>
  <xdr:twoCellAnchor>
    <xdr:from>
      <xdr:col>11</xdr:col>
      <xdr:colOff>568325</xdr:colOff>
      <xdr:row>29</xdr:row>
      <xdr:rowOff>66040</xdr:rowOff>
    </xdr:from>
    <xdr:to>
      <xdr:col>12</xdr:col>
      <xdr:colOff>621665</xdr:colOff>
      <xdr:row>30</xdr:row>
      <xdr:rowOff>15875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978775" y="16182340"/>
          <a:ext cx="720090" cy="216535"/>
        </a:xfrm>
        <a:prstGeom prst="rect">
          <a:avLst/>
        </a:prstGeom>
        <a:solidFill>
          <a:schemeClr val="accent2">
            <a:lumMod val="20000"/>
            <a:lumOff val="80000"/>
          </a:scheme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25</xdr:row>
      <xdr:rowOff>161925</xdr:rowOff>
    </xdr:to>
    <xdr:sp macro="" textlink="">
      <xdr:nvSpPr>
        <xdr:cNvPr id="6148" name="_x0000_t202" hidden="1">
          <a:extLst>
            <a:ext uri="{FF2B5EF4-FFF2-40B4-BE49-F238E27FC236}">
              <a16:creationId xmlns:a16="http://schemas.microsoft.com/office/drawing/2014/main" id="{00000000-0008-0000-0600-000004180000}"/>
            </a:ext>
          </a:extLst>
        </xdr:cNvPr>
        <xdr:cNvSpPr txBox="1">
          <a:spLocks noSelect="1" noChangeArrowheads="1"/>
        </xdr:cNvSpPr>
      </xdr:nvSpPr>
      <xdr:spPr>
        <a:xfrm>
          <a:off x="0" y="0"/>
          <a:ext cx="9763125" cy="9906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66675</xdr:colOff>
      <xdr:row>25</xdr:row>
      <xdr:rowOff>161925</xdr:rowOff>
    </xdr:to>
    <xdr:sp macro="" textlink="">
      <xdr:nvSpPr>
        <xdr:cNvPr id="6146" name="_x0000_t202" hidden="1">
          <a:extLst>
            <a:ext uri="{FF2B5EF4-FFF2-40B4-BE49-F238E27FC236}">
              <a16:creationId xmlns:a16="http://schemas.microsoft.com/office/drawing/2014/main" id="{00000000-0008-0000-0600-000002180000}"/>
            </a:ext>
          </a:extLst>
        </xdr:cNvPr>
        <xdr:cNvSpPr txBox="1">
          <a:spLocks noSelect="1" noChangeArrowheads="1"/>
        </xdr:cNvSpPr>
      </xdr:nvSpPr>
      <xdr:spPr>
        <a:xfrm>
          <a:off x="0" y="0"/>
          <a:ext cx="9763125" cy="9906000"/>
        </a:xfrm>
        <a:prstGeom prst="rect">
          <a:avLst/>
        </a:prstGeom>
        <a:solidFill>
          <a:srgbClr val="FFFFFF"/>
        </a:solidFill>
        <a:ln w="9525">
          <a:solidFill>
            <a:srgbClr val="000000"/>
          </a:solidFill>
          <a:miter lim="800000"/>
          <a:headEnd/>
          <a:tailEnd/>
        </a:ln>
      </xdr:spPr>
    </xdr:sp>
    <xdr:clientData/>
  </xdr:twoCellAnchor>
  <xdr:twoCellAnchor>
    <xdr:from>
      <xdr:col>9</xdr:col>
      <xdr:colOff>73660</xdr:colOff>
      <xdr:row>12</xdr:row>
      <xdr:rowOff>13334</xdr:rowOff>
    </xdr:from>
    <xdr:to>
      <xdr:col>15</xdr:col>
      <xdr:colOff>76200</xdr:colOff>
      <xdr:row>13</xdr:row>
      <xdr:rowOff>266699</xdr:rowOff>
    </xdr:to>
    <xdr:sp macro="" textlink="">
      <xdr:nvSpPr>
        <xdr:cNvPr id="6145" name="Text Box 1">
          <a:extLst>
            <a:ext uri="{FF2B5EF4-FFF2-40B4-BE49-F238E27FC236}">
              <a16:creationId xmlns:a16="http://schemas.microsoft.com/office/drawing/2014/main" id="{00000000-0008-0000-0600-000001180000}"/>
            </a:ext>
          </a:extLst>
        </xdr:cNvPr>
        <xdr:cNvSpPr txBox="1">
          <a:spLocks noChangeArrowheads="1"/>
        </xdr:cNvSpPr>
      </xdr:nvSpPr>
      <xdr:spPr>
        <a:xfrm>
          <a:off x="6826885" y="3775709"/>
          <a:ext cx="3612515" cy="843915"/>
        </a:xfrm>
        <a:prstGeom prst="rect">
          <a:avLst/>
        </a:prstGeom>
        <a:solidFill>
          <a:srgbClr val="FFFFFF"/>
        </a:solidFill>
        <a:ln w="9525">
          <a:solidFill>
            <a:srgbClr val="000000"/>
          </a:solidFill>
          <a:miter lim="800000"/>
          <a:headEnd/>
          <a:tailEnd/>
        </a:ln>
      </xdr:spPr>
      <xdr:txBody>
        <a:bodyPr vertOverflow="clip" horzOverflow="overflow" wrap="square" lIns="180000" tIns="36000" rIns="108000" bIns="36000" anchor="ctr" upright="1"/>
        <a:lstStyle/>
        <a:p>
          <a:pPr marL="108000" indent="-216000" algn="l" rtl="0">
            <a:lnSpc>
              <a:spcPts val="1500"/>
            </a:lnSpc>
            <a:buFont typeface="Wingdings" pitchFamily="2" charset="2"/>
            <a:buChar char="u"/>
            <a:defRPr sz="1000"/>
          </a:pPr>
          <a:r>
            <a:rPr lang="ja-JP" altLang="en-US" sz="1100" b="0" i="0" u="none" strike="noStrike" baseline="0">
              <a:solidFill>
                <a:srgbClr val="000000"/>
              </a:solidFill>
              <a:latin typeface="ＭＳ Ｐゴシック"/>
              <a:ea typeface="ＭＳ Ｐゴシック"/>
            </a:rPr>
            <a:t>　借入金額・寄付・その他を入れると自己負担額が自動計算されます。なお、借入金がない場合は「0」と記入してください。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74295</xdr:colOff>
      <xdr:row>1</xdr:row>
      <xdr:rowOff>0</xdr:rowOff>
    </xdr:from>
    <xdr:to>
      <xdr:col>21</xdr:col>
      <xdr:colOff>19050</xdr:colOff>
      <xdr:row>33</xdr:row>
      <xdr:rowOff>169545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856095" y="171450"/>
          <a:ext cx="4202430" cy="7141845"/>
          <a:chOff x="6953250" y="171450"/>
          <a:chExt cx="4209931" cy="7168485"/>
        </a:xfrm>
      </xdr:grpSpPr>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7005016" y="1879738"/>
            <a:ext cx="4158165" cy="360000"/>
            <a:chOff x="9591675" y="5125085"/>
            <a:chExt cx="4158165" cy="360000"/>
          </a:xfrm>
        </xdr:grpSpPr>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a:xfrm>
              <a:off x="9591675" y="5125085"/>
              <a:ext cx="4158165" cy="360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は自動計算するセルですので、入力は不要です。</a:t>
              </a: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0007600" y="5191125"/>
              <a:ext cx="720000" cy="216000"/>
            </a:xfrm>
            <a:prstGeom prst="rect">
              <a:avLst/>
            </a:prstGeom>
            <a:solidFill>
              <a:srgbClr val="FDECDB"/>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a:xfrm>
            <a:off x="6982238" y="6691935"/>
            <a:ext cx="3932851" cy="648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0" indent="0" algn="l" rtl="0">
              <a:buFontTx/>
              <a:buNone/>
              <a:defRPr sz="1000"/>
            </a:pPr>
            <a:r>
              <a:rPr lang="ja-JP" altLang="en-US" sz="1100" b="0" i="0" u="none" strike="noStrike" baseline="0">
                <a:solidFill>
                  <a:srgbClr val="000000"/>
                </a:solidFill>
                <a:latin typeface="HGPｺﾞｼｯｸM"/>
                <a:ea typeface="HGPｺﾞｼｯｸM"/>
              </a:rPr>
              <a:t>　左の日付は「</a:t>
            </a:r>
            <a:r>
              <a:rPr lang="en-US" altLang="ja-JP" sz="1100" b="0" i="0" u="none" strike="noStrike" baseline="0">
                <a:solidFill>
                  <a:srgbClr val="000000"/>
                </a:solidFill>
                <a:latin typeface="HGPｺﾞｼｯｸM"/>
                <a:ea typeface="HGPｺﾞｼｯｸM"/>
              </a:rPr>
              <a:t>1-3</a:t>
            </a:r>
            <a:r>
              <a:rPr lang="ja-JP" altLang="en-US" sz="1100" b="0" i="0" u="none" strike="noStrike" baseline="0">
                <a:solidFill>
                  <a:srgbClr val="000000"/>
                </a:solidFill>
                <a:latin typeface="HGPｺﾞｼｯｸM"/>
                <a:ea typeface="HGPｺﾞｼｯｸM"/>
              </a:rPr>
              <a:t>（兼</a:t>
            </a:r>
            <a:r>
              <a:rPr lang="en-US" altLang="ja-JP" sz="1100" b="0" i="0" u="none" strike="noStrike" baseline="0">
                <a:solidFill>
                  <a:srgbClr val="000000"/>
                </a:solidFill>
                <a:latin typeface="HGPｺﾞｼｯｸM"/>
                <a:ea typeface="HGPｺﾞｼｯｸM"/>
              </a:rPr>
              <a:t>23-2</a:t>
            </a:r>
            <a:r>
              <a:rPr lang="ja-JP" altLang="en-US" sz="1100" b="0" i="0" u="none" strike="noStrike" baseline="0">
                <a:solidFill>
                  <a:srgbClr val="000000"/>
                </a:solidFill>
                <a:latin typeface="HGPｺﾞｼｯｸM"/>
                <a:ea typeface="HGPｺﾞｼｯｸM"/>
              </a:rPr>
              <a:t>） 事業計画書・実績報告書」の</a:t>
            </a:r>
            <a:endParaRPr lang="en-US" altLang="ja-JP" sz="1100" b="0" i="0" u="none" strike="noStrike" baseline="0">
              <a:solidFill>
                <a:srgbClr val="000000"/>
              </a:solidFill>
              <a:latin typeface="HGPｺﾞｼｯｸM"/>
              <a:ea typeface="HGPｺﾞｼｯｸM"/>
            </a:endParaRPr>
          </a:p>
          <a:p>
            <a:pPr marL="0" indent="0" algn="l" rtl="0">
              <a:buFontTx/>
              <a:buNone/>
              <a:defRPr sz="1000"/>
            </a:pPr>
            <a:r>
              <a:rPr lang="ja-JP" altLang="en-US" sz="1100" b="0" i="0" u="none" strike="noStrike" baseline="0">
                <a:solidFill>
                  <a:srgbClr val="000000"/>
                </a:solidFill>
                <a:latin typeface="HGPｺﾞｼｯｸM"/>
                <a:ea typeface="HGPｺﾞｼｯｸM"/>
              </a:rPr>
              <a:t>シート入力後、正しく表示されます</a:t>
            </a:r>
          </a:p>
        </xdr:txBody>
      </xdr:sp>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a:xfrm>
            <a:off x="6953250" y="171450"/>
            <a:ext cx="4152679" cy="360000"/>
          </a:xfrm>
          <a:prstGeom prst="rect">
            <a:avLst/>
          </a:prstGeom>
          <a:solidFill>
            <a:srgbClr val="FFFFFF"/>
          </a:solidFill>
          <a:ln w="9525">
            <a:solidFill>
              <a:srgbClr val="000000"/>
            </a:solidFill>
            <a:miter lim="800000"/>
            <a:headEnd/>
            <a:tailEnd/>
          </a:ln>
        </xdr:spPr>
        <xdr:txBody>
          <a:bodyPr vertOverflow="clip" horzOverflow="overflow" wrap="square" lIns="180000" tIns="72000" rIns="108000" bIns="36000" anchor="ctr" upright="1"/>
          <a:lstStyle/>
          <a:p>
            <a:pPr marL="108000" indent="-216000" algn="l" rtl="0">
              <a:lnSpc>
                <a:spcPts val="1500"/>
              </a:lnSpc>
              <a:spcAft>
                <a:spcPts val="600"/>
              </a:spcAft>
              <a:buFont typeface="Wingdings" pitchFamily="2" charset="2"/>
              <a:buChar char="u"/>
              <a:defRPr sz="1000"/>
            </a:pPr>
            <a:r>
              <a:rPr lang="en-US" altLang="ja-JP" sz="1100" b="0" i="0" u="none" strike="noStrike" baseline="0">
                <a:solidFill>
                  <a:srgbClr val="000000"/>
                </a:solidFill>
                <a:latin typeface="HGPｺﾞｼｯｸM"/>
                <a:ea typeface="HGPｺﾞｼｯｸM"/>
              </a:rPr>
              <a:t>2020/1/30</a:t>
            </a:r>
            <a:r>
              <a:rPr lang="ja-JP" altLang="en-US" sz="1100" b="0" i="0" u="none" strike="noStrike" baseline="0">
                <a:solidFill>
                  <a:srgbClr val="000000"/>
                </a:solidFill>
                <a:latin typeface="HGPｺﾞｼｯｸM"/>
                <a:ea typeface="HGPｺﾞｼｯｸM"/>
              </a:rPr>
              <a:t>等と西暦で入力してください。</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114935</xdr:colOff>
      <xdr:row>1</xdr:row>
      <xdr:rowOff>0</xdr:rowOff>
    </xdr:from>
    <xdr:to>
      <xdr:col>23</xdr:col>
      <xdr:colOff>635000</xdr:colOff>
      <xdr:row>33</xdr:row>
      <xdr:rowOff>93345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6876638" y="167473"/>
          <a:ext cx="6182730" cy="7022520"/>
          <a:chOff x="6942555" y="171450"/>
          <a:chExt cx="6182461" cy="7021855"/>
        </a:xfrm>
      </xdr:grpSpPr>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005016" y="1879738"/>
            <a:ext cx="6120000" cy="360000"/>
            <a:chOff x="9591675" y="5125085"/>
            <a:chExt cx="6120000" cy="360000"/>
          </a:xfrm>
        </xdr:grpSpPr>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a:xfrm>
              <a:off x="9591675" y="5125085"/>
              <a:ext cx="6120000" cy="360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171450" indent="-171450" algn="l" rtl="0">
                <a:buFont typeface="Wingdings" pitchFamily="2" charset="2"/>
                <a:buChar char="u"/>
                <a:defRPr sz="1000"/>
              </a:pPr>
              <a:r>
                <a:rPr lang="ja-JP" altLang="en-US" sz="1100" b="0" i="0" u="none" strike="noStrike" baseline="0">
                  <a:solidFill>
                    <a:srgbClr val="000000"/>
                  </a:solidFill>
                  <a:latin typeface="HGPｺﾞｼｯｸM"/>
                  <a:ea typeface="HGPｺﾞｼｯｸM"/>
                </a:rPr>
                <a:t>　　　　　　　　　は自動計算するセルですので、入力は不要です。</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007600" y="5191125"/>
              <a:ext cx="720000" cy="216000"/>
            </a:xfrm>
            <a:prstGeom prst="rect">
              <a:avLst/>
            </a:prstGeom>
            <a:solidFill>
              <a:srgbClr val="FDECDB"/>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 name="Text Box 1">
            <a:extLst>
              <a:ext uri="{FF2B5EF4-FFF2-40B4-BE49-F238E27FC236}">
                <a16:creationId xmlns:a16="http://schemas.microsoft.com/office/drawing/2014/main" id="{00000000-0008-0000-0200-00000A000000}"/>
              </a:ext>
            </a:extLst>
          </xdr:cNvPr>
          <xdr:cNvSpPr txBox="1">
            <a:spLocks noChangeArrowheads="1"/>
          </xdr:cNvSpPr>
        </xdr:nvSpPr>
        <xdr:spPr>
          <a:xfrm>
            <a:off x="6942555" y="6545305"/>
            <a:ext cx="3433240" cy="648000"/>
          </a:xfrm>
          <a:prstGeom prst="rect">
            <a:avLst/>
          </a:prstGeom>
          <a:solidFill>
            <a:srgbClr val="FFFFFF"/>
          </a:solidFill>
          <a:ln w="9525">
            <a:noFill/>
            <a:miter lim="800000"/>
            <a:headEnd/>
            <a:tailEnd/>
          </a:ln>
        </xdr:spPr>
        <xdr:txBody>
          <a:bodyPr vertOverflow="clip" horzOverflow="overflow" wrap="square" lIns="180000" tIns="72000" rIns="108000" bIns="72000" anchor="ctr" upright="1"/>
          <a:lstStyle/>
          <a:p>
            <a:pPr marL="0" indent="0" algn="l" rtl="0">
              <a:buFontTx/>
              <a:buNone/>
              <a:defRPr sz="1000"/>
            </a:pPr>
            <a:r>
              <a:rPr lang="ja-JP" altLang="en-US" sz="1100" b="0" i="0" u="none" strike="noStrike" baseline="0">
                <a:solidFill>
                  <a:srgbClr val="000000"/>
                </a:solidFill>
                <a:latin typeface="HGPｺﾞｼｯｸM"/>
                <a:ea typeface="HGPｺﾞｼｯｸM"/>
              </a:rPr>
              <a:t>　左の日付は「</a:t>
            </a:r>
            <a:r>
              <a:rPr lang="en-US" altLang="ja-JP" sz="1100" b="0" i="0" u="none" strike="noStrike" baseline="0">
                <a:solidFill>
                  <a:srgbClr val="000000"/>
                </a:solidFill>
                <a:latin typeface="HGPｺﾞｼｯｸM"/>
                <a:ea typeface="HGPｺﾞｼｯｸM"/>
              </a:rPr>
              <a:t>1-3</a:t>
            </a:r>
            <a:r>
              <a:rPr lang="ja-JP" altLang="en-US" sz="1100" b="0" i="0" u="none" strike="noStrike" baseline="0">
                <a:solidFill>
                  <a:srgbClr val="000000"/>
                </a:solidFill>
                <a:latin typeface="HGPｺﾞｼｯｸM"/>
                <a:ea typeface="HGPｺﾞｼｯｸM"/>
              </a:rPr>
              <a:t>（兼</a:t>
            </a:r>
            <a:r>
              <a:rPr lang="en-US" altLang="ja-JP" sz="1100" b="0" i="0" u="none" strike="noStrike" baseline="0">
                <a:solidFill>
                  <a:srgbClr val="000000"/>
                </a:solidFill>
                <a:latin typeface="HGPｺﾞｼｯｸM"/>
                <a:ea typeface="HGPｺﾞｼｯｸM"/>
              </a:rPr>
              <a:t>23-2</a:t>
            </a:r>
            <a:r>
              <a:rPr lang="ja-JP" altLang="en-US" sz="1100" b="0" i="0" u="none" strike="noStrike" baseline="0">
                <a:solidFill>
                  <a:srgbClr val="000000"/>
                </a:solidFill>
                <a:latin typeface="HGPｺﾞｼｯｸM"/>
                <a:ea typeface="HGPｺﾞｼｯｸM"/>
              </a:rPr>
              <a:t>）事業計画書・実績報告」</a:t>
            </a:r>
            <a:endParaRPr lang="en-US" altLang="ja-JP" sz="1100" b="0" i="0" u="none" strike="noStrike" baseline="0">
              <a:solidFill>
                <a:srgbClr val="000000"/>
              </a:solidFill>
              <a:latin typeface="HGPｺﾞｼｯｸM"/>
              <a:ea typeface="HGPｺﾞｼｯｸM"/>
            </a:endParaRPr>
          </a:p>
          <a:p>
            <a:pPr marL="0" indent="0" algn="l" rtl="0">
              <a:buFontTx/>
              <a:buNone/>
              <a:defRPr sz="1000"/>
            </a:pPr>
            <a:r>
              <a:rPr lang="ja-JP" altLang="en-US" sz="1100" b="0" i="0" u="none" strike="noStrike" baseline="0">
                <a:solidFill>
                  <a:srgbClr val="000000"/>
                </a:solidFill>
                <a:latin typeface="HGPｺﾞｼｯｸM"/>
                <a:ea typeface="HGPｺﾞｼｯｸM"/>
              </a:rPr>
              <a:t>のシート入力後、正しく表示されます</a:t>
            </a:r>
          </a:p>
        </xdr:txBody>
      </xdr:sp>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a:xfrm>
            <a:off x="6953250" y="171450"/>
            <a:ext cx="6120000" cy="360000"/>
          </a:xfrm>
          <a:prstGeom prst="rect">
            <a:avLst/>
          </a:prstGeom>
          <a:solidFill>
            <a:srgbClr val="FFFFFF"/>
          </a:solidFill>
          <a:ln w="9525">
            <a:solidFill>
              <a:srgbClr val="000000"/>
            </a:solidFill>
            <a:miter lim="800000"/>
            <a:headEnd/>
            <a:tailEnd/>
          </a:ln>
        </xdr:spPr>
        <xdr:txBody>
          <a:bodyPr vertOverflow="clip" horzOverflow="overflow" wrap="square" lIns="180000" tIns="72000" rIns="108000" bIns="36000" anchor="ctr" upright="1"/>
          <a:lstStyle/>
          <a:p>
            <a:pPr marL="108000" indent="-216000" algn="l" rtl="0">
              <a:lnSpc>
                <a:spcPts val="1500"/>
              </a:lnSpc>
              <a:spcAft>
                <a:spcPts val="600"/>
              </a:spcAft>
              <a:buFont typeface="Wingdings" pitchFamily="2" charset="2"/>
              <a:buChar char="u"/>
              <a:defRPr sz="1000"/>
            </a:pPr>
            <a:r>
              <a:rPr lang="en-US" altLang="ja-JP" sz="1100" b="0" i="0" u="none" strike="noStrike" baseline="0">
                <a:solidFill>
                  <a:srgbClr val="000000"/>
                </a:solidFill>
                <a:latin typeface="HGPｺﾞｼｯｸM"/>
                <a:ea typeface="HGPｺﾞｼｯｸM"/>
              </a:rPr>
              <a:t>2020/1/30</a:t>
            </a:r>
            <a:r>
              <a:rPr lang="ja-JP" altLang="en-US" sz="1100" b="0" i="0" u="none" strike="noStrike" baseline="0">
                <a:solidFill>
                  <a:srgbClr val="000000"/>
                </a:solidFill>
                <a:latin typeface="HGPｺﾞｼｯｸM"/>
                <a:ea typeface="HGPｺﾞｼｯｸM"/>
              </a:rPr>
              <a:t>等と西暦で入力してください。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31683-ECB8-4411-BFFC-BCD4A7BBF359}">
  <sheetPr>
    <pageSetUpPr fitToPage="1"/>
  </sheetPr>
  <dimension ref="A1:K44"/>
  <sheetViews>
    <sheetView view="pageBreakPreview" topLeftCell="A7" zoomScale="120" zoomScaleNormal="100" zoomScaleSheetLayoutView="120" workbookViewId="0">
      <selection activeCell="L23" sqref="L23"/>
    </sheetView>
  </sheetViews>
  <sheetFormatPr defaultColWidth="9" defaultRowHeight="18.75" customHeight="1"/>
  <cols>
    <col min="1" max="1" width="1.5" style="661" customWidth="1"/>
    <col min="2" max="2" width="7" style="661" customWidth="1"/>
    <col min="3" max="4" width="23.75" style="661" customWidth="1"/>
    <col min="5" max="5" width="26.5" style="661" customWidth="1"/>
    <col min="6" max="9" width="1.375" style="661" customWidth="1"/>
    <col min="10" max="10" width="5.25" style="661" customWidth="1"/>
    <col min="11" max="11" width="11" style="661" customWidth="1"/>
    <col min="12" max="12" width="18.625" style="661" customWidth="1"/>
    <col min="13" max="16384" width="9" style="661"/>
  </cols>
  <sheetData>
    <row r="1" spans="1:11" ht="18.75" customHeight="1">
      <c r="A1" s="662"/>
      <c r="B1" s="662"/>
      <c r="C1" s="662"/>
      <c r="D1" s="662"/>
      <c r="E1" s="662"/>
      <c r="F1" s="662"/>
      <c r="G1" s="662"/>
      <c r="H1" s="662"/>
      <c r="I1" s="662"/>
      <c r="J1" s="662"/>
      <c r="K1" s="662"/>
    </row>
    <row r="2" spans="1:11" ht="18.75" customHeight="1">
      <c r="A2" s="662"/>
      <c r="B2" s="677" t="s">
        <v>358</v>
      </c>
      <c r="C2" s="677"/>
      <c r="D2" s="677"/>
      <c r="E2" s="677"/>
      <c r="F2" s="677"/>
      <c r="G2" s="677"/>
      <c r="H2" s="677"/>
      <c r="I2" s="677"/>
      <c r="J2" s="673"/>
      <c r="K2" s="672"/>
    </row>
    <row r="3" spans="1:11" ht="18.75" customHeight="1">
      <c r="A3" s="662"/>
      <c r="B3" s="662"/>
      <c r="C3" s="662"/>
      <c r="D3" s="662"/>
      <c r="E3" s="662"/>
      <c r="F3" s="662"/>
      <c r="G3" s="662"/>
      <c r="H3" s="662"/>
      <c r="I3" s="662"/>
      <c r="J3" s="662"/>
      <c r="K3" s="662"/>
    </row>
    <row r="4" spans="1:11" ht="19.5" customHeight="1">
      <c r="A4" s="662"/>
      <c r="B4" s="662" t="s">
        <v>357</v>
      </c>
      <c r="C4" s="662"/>
      <c r="D4" s="662"/>
      <c r="E4" s="662"/>
      <c r="F4" s="662"/>
      <c r="G4" s="662"/>
      <c r="H4" s="662"/>
      <c r="I4" s="662"/>
      <c r="J4" s="662"/>
      <c r="K4" s="662"/>
    </row>
    <row r="5" spans="1:11" ht="19.5" customHeight="1">
      <c r="A5" s="662"/>
      <c r="B5" s="662" t="s">
        <v>356</v>
      </c>
      <c r="C5" s="662"/>
      <c r="D5" s="662"/>
      <c r="E5" s="662"/>
      <c r="F5" s="662"/>
      <c r="G5" s="662"/>
      <c r="H5" s="662"/>
      <c r="I5" s="662"/>
      <c r="J5" s="662"/>
      <c r="K5" s="662"/>
    </row>
    <row r="6" spans="1:11" ht="16.5" customHeight="1">
      <c r="A6" s="662"/>
      <c r="B6" s="678" t="s">
        <v>355</v>
      </c>
      <c r="C6" s="678"/>
      <c r="D6" s="678"/>
      <c r="E6" s="678"/>
      <c r="F6" s="678"/>
      <c r="G6" s="678"/>
      <c r="H6" s="678"/>
      <c r="I6" s="678"/>
      <c r="J6" s="662"/>
      <c r="K6" s="662"/>
    </row>
    <row r="7" spans="1:11" ht="13.5" customHeight="1">
      <c r="A7" s="662"/>
      <c r="B7" s="671"/>
      <c r="C7" s="671"/>
      <c r="D7" s="671"/>
      <c r="E7" s="671"/>
      <c r="F7" s="671"/>
      <c r="G7" s="671"/>
      <c r="H7" s="671"/>
      <c r="I7" s="671"/>
      <c r="J7" s="662"/>
      <c r="K7" s="662"/>
    </row>
    <row r="8" spans="1:11" ht="18.75" customHeight="1">
      <c r="A8" s="662"/>
      <c r="B8" s="670" t="s">
        <v>354</v>
      </c>
      <c r="C8" s="670"/>
      <c r="D8" s="669"/>
      <c r="E8" s="669"/>
      <c r="F8" s="669"/>
      <c r="G8" s="669"/>
      <c r="H8" s="669"/>
      <c r="I8" s="669"/>
      <c r="J8" s="662"/>
      <c r="K8" s="662"/>
    </row>
    <row r="9" spans="1:11" ht="19.5" customHeight="1">
      <c r="A9" s="662"/>
      <c r="B9" s="675" t="s">
        <v>353</v>
      </c>
      <c r="C9" s="675"/>
      <c r="D9" s="675"/>
      <c r="E9" s="675"/>
      <c r="F9" s="675"/>
      <c r="G9" s="675"/>
      <c r="H9" s="675"/>
      <c r="I9" s="675"/>
      <c r="J9" s="662"/>
      <c r="K9" s="662"/>
    </row>
    <row r="10" spans="1:11" ht="30.75" customHeight="1">
      <c r="A10" s="662"/>
      <c r="B10" s="675" t="s">
        <v>352</v>
      </c>
      <c r="C10" s="675"/>
      <c r="D10" s="675"/>
      <c r="E10" s="675"/>
      <c r="F10" s="675"/>
      <c r="G10" s="675"/>
      <c r="H10" s="675"/>
      <c r="I10" s="675"/>
      <c r="J10" s="662"/>
      <c r="K10" s="662"/>
    </row>
    <row r="11" spans="1:11" ht="19.5" customHeight="1">
      <c r="A11" s="662"/>
      <c r="B11" s="679" t="s">
        <v>351</v>
      </c>
      <c r="C11" s="679"/>
      <c r="D11" s="679"/>
      <c r="E11" s="679"/>
      <c r="F11" s="679"/>
      <c r="G11" s="679"/>
      <c r="H11" s="679"/>
      <c r="I11" s="679"/>
      <c r="J11" s="662"/>
      <c r="K11" s="662"/>
    </row>
    <row r="12" spans="1:11" ht="18.75" customHeight="1">
      <c r="A12" s="662"/>
      <c r="B12" s="676" t="s">
        <v>350</v>
      </c>
      <c r="C12" s="676"/>
      <c r="D12" s="676"/>
      <c r="E12" s="676"/>
      <c r="F12" s="676"/>
      <c r="G12" s="676"/>
      <c r="H12" s="676"/>
      <c r="I12" s="676"/>
      <c r="J12" s="662"/>
      <c r="K12" s="662"/>
    </row>
    <row r="13" spans="1:11" ht="18.75" customHeight="1">
      <c r="A13" s="662"/>
      <c r="B13" s="666" t="s">
        <v>349</v>
      </c>
      <c r="C13" s="666"/>
      <c r="D13" s="666"/>
      <c r="E13" s="666"/>
      <c r="F13" s="666"/>
      <c r="G13" s="666"/>
      <c r="H13" s="666"/>
      <c r="I13" s="666"/>
      <c r="J13" s="662"/>
      <c r="K13" s="662"/>
    </row>
    <row r="14" spans="1:11" ht="18.75" customHeight="1">
      <c r="A14" s="662"/>
      <c r="B14" s="676" t="s">
        <v>348</v>
      </c>
      <c r="C14" s="676"/>
      <c r="D14" s="676"/>
      <c r="E14" s="676"/>
      <c r="F14" s="676"/>
      <c r="G14" s="676"/>
      <c r="H14" s="676"/>
      <c r="I14" s="676"/>
      <c r="J14" s="662"/>
      <c r="K14" s="662"/>
    </row>
    <row r="15" spans="1:11" ht="12.75" customHeight="1">
      <c r="A15" s="662"/>
      <c r="B15" s="665"/>
      <c r="C15" s="665"/>
      <c r="D15" s="665"/>
      <c r="E15" s="665"/>
      <c r="F15" s="665"/>
      <c r="G15" s="665"/>
      <c r="H15" s="665"/>
      <c r="I15" s="665"/>
      <c r="J15" s="662"/>
      <c r="K15" s="662"/>
    </row>
    <row r="16" spans="1:11" ht="18.75" customHeight="1">
      <c r="A16" s="662"/>
      <c r="B16" s="666" t="s">
        <v>361</v>
      </c>
      <c r="C16" s="665"/>
      <c r="D16" s="665"/>
      <c r="E16" s="665"/>
      <c r="F16" s="665"/>
      <c r="G16" s="665"/>
      <c r="H16" s="665"/>
      <c r="I16" s="665"/>
      <c r="J16" s="662"/>
      <c r="K16" s="662"/>
    </row>
    <row r="17" spans="1:11" ht="18.75" customHeight="1">
      <c r="A17" s="662"/>
      <c r="B17" s="666" t="s">
        <v>364</v>
      </c>
      <c r="C17" s="665"/>
      <c r="D17" s="665"/>
      <c r="E17" s="665"/>
      <c r="F17" s="665"/>
      <c r="G17" s="665"/>
      <c r="H17" s="665"/>
      <c r="I17" s="665"/>
      <c r="J17" s="662"/>
      <c r="K17" s="662"/>
    </row>
    <row r="18" spans="1:11" ht="18.75" customHeight="1">
      <c r="A18" s="662"/>
      <c r="B18" s="666" t="s">
        <v>359</v>
      </c>
      <c r="C18" s="665"/>
      <c r="D18" s="665"/>
      <c r="E18" s="665"/>
      <c r="F18" s="665"/>
      <c r="G18" s="665"/>
      <c r="H18" s="665"/>
      <c r="I18" s="665"/>
      <c r="J18" s="662"/>
      <c r="K18" s="662"/>
    </row>
    <row r="19" spans="1:11" ht="18.75" customHeight="1">
      <c r="A19" s="662"/>
      <c r="B19" s="666" t="s">
        <v>360</v>
      </c>
      <c r="C19" s="665"/>
      <c r="D19" s="665"/>
      <c r="E19" s="665"/>
      <c r="F19" s="665"/>
      <c r="G19" s="665"/>
      <c r="H19" s="665"/>
      <c r="I19" s="665"/>
      <c r="J19" s="662"/>
      <c r="K19" s="662"/>
    </row>
    <row r="20" spans="1:11" ht="18.75" customHeight="1">
      <c r="A20" s="662"/>
      <c r="B20" s="666" t="s">
        <v>362</v>
      </c>
      <c r="C20" s="665"/>
      <c r="D20" s="665"/>
      <c r="E20" s="665"/>
      <c r="F20" s="665"/>
      <c r="G20" s="665"/>
      <c r="H20" s="665"/>
      <c r="I20" s="665"/>
      <c r="J20" s="662"/>
      <c r="K20" s="662"/>
    </row>
    <row r="21" spans="1:11" ht="18.75" customHeight="1">
      <c r="A21" s="662"/>
      <c r="B21" s="674" t="s">
        <v>367</v>
      </c>
      <c r="C21" s="665"/>
      <c r="D21" s="665"/>
      <c r="E21" s="665"/>
      <c r="F21" s="665"/>
      <c r="G21" s="665"/>
      <c r="H21" s="665"/>
      <c r="I21" s="665"/>
      <c r="J21" s="662"/>
      <c r="K21" s="662"/>
    </row>
    <row r="22" spans="1:11" ht="18.75" customHeight="1">
      <c r="A22" s="662"/>
      <c r="B22" s="665"/>
      <c r="C22" s="665"/>
      <c r="D22" s="665"/>
      <c r="E22" s="665"/>
      <c r="F22" s="665"/>
      <c r="G22" s="665"/>
      <c r="H22" s="665"/>
      <c r="I22" s="665"/>
      <c r="J22" s="662"/>
      <c r="K22" s="662"/>
    </row>
    <row r="23" spans="1:11" ht="18.75" customHeight="1">
      <c r="A23" s="662"/>
      <c r="B23" s="668" t="s">
        <v>363</v>
      </c>
      <c r="C23" s="668"/>
      <c r="D23" s="667"/>
      <c r="E23" s="667"/>
      <c r="F23" s="667"/>
      <c r="G23" s="667"/>
      <c r="H23" s="667"/>
      <c r="I23" s="667"/>
      <c r="J23" s="662"/>
      <c r="K23" s="662"/>
    </row>
    <row r="24" spans="1:11" ht="18.75" customHeight="1">
      <c r="A24" s="662"/>
      <c r="B24" s="676" t="s">
        <v>347</v>
      </c>
      <c r="C24" s="676"/>
      <c r="D24" s="676"/>
      <c r="E24" s="676"/>
      <c r="F24" s="676"/>
      <c r="G24" s="676"/>
      <c r="H24" s="676"/>
      <c r="I24" s="676"/>
      <c r="J24" s="662"/>
      <c r="K24" s="662"/>
    </row>
    <row r="25" spans="1:11" ht="57.75" customHeight="1">
      <c r="A25" s="662"/>
      <c r="B25" s="675" t="s">
        <v>365</v>
      </c>
      <c r="C25" s="675"/>
      <c r="D25" s="675"/>
      <c r="E25" s="675"/>
      <c r="F25" s="675"/>
      <c r="G25" s="675"/>
      <c r="H25" s="675"/>
      <c r="I25" s="675"/>
      <c r="J25" s="662"/>
      <c r="K25" s="662"/>
    </row>
    <row r="26" spans="1:11" ht="18.75" customHeight="1">
      <c r="A26" s="662"/>
      <c r="B26" s="665"/>
      <c r="C26" s="665"/>
      <c r="D26" s="665"/>
      <c r="E26" s="665"/>
      <c r="F26" s="665"/>
      <c r="G26" s="665"/>
      <c r="H26" s="665"/>
      <c r="I26" s="665"/>
      <c r="J26" s="662"/>
      <c r="K26" s="662"/>
    </row>
    <row r="27" spans="1:11" ht="18.75" customHeight="1">
      <c r="A27" s="662"/>
      <c r="B27" s="1055" t="s">
        <v>346</v>
      </c>
      <c r="C27" s="1055"/>
      <c r="D27" s="1056"/>
      <c r="E27" s="1056"/>
      <c r="F27" s="1056"/>
      <c r="G27" s="1056"/>
      <c r="H27" s="1056"/>
      <c r="I27" s="1056"/>
      <c r="J27" s="662"/>
      <c r="K27" s="662"/>
    </row>
    <row r="28" spans="1:11" ht="18.75" customHeight="1">
      <c r="A28" s="662"/>
      <c r="B28" s="666" t="s">
        <v>366</v>
      </c>
      <c r="C28" s="665"/>
      <c r="D28" s="665"/>
      <c r="E28" s="665"/>
      <c r="F28" s="665"/>
      <c r="G28" s="665"/>
      <c r="H28" s="665"/>
      <c r="I28" s="665"/>
      <c r="J28" s="662"/>
      <c r="K28" s="662"/>
    </row>
    <row r="29" spans="1:11" ht="18.75" customHeight="1">
      <c r="A29" s="662"/>
      <c r="B29" s="665"/>
      <c r="C29" s="665"/>
      <c r="D29" s="665"/>
      <c r="E29" s="665"/>
      <c r="F29" s="665"/>
      <c r="G29" s="665"/>
      <c r="H29" s="665"/>
      <c r="I29" s="665"/>
      <c r="J29" s="662"/>
      <c r="K29" s="662"/>
    </row>
    <row r="30" spans="1:11" ht="18.75" customHeight="1">
      <c r="A30" s="662"/>
      <c r="B30" s="664" t="s">
        <v>345</v>
      </c>
      <c r="C30" s="664"/>
      <c r="D30" s="663"/>
      <c r="E30" s="663"/>
      <c r="F30" s="663"/>
      <c r="G30" s="663"/>
      <c r="H30" s="663"/>
      <c r="I30" s="663"/>
      <c r="J30" s="662"/>
      <c r="K30" s="662"/>
    </row>
    <row r="31" spans="1:11" ht="18.75" customHeight="1">
      <c r="A31" s="662"/>
      <c r="B31" s="676" t="s">
        <v>344</v>
      </c>
      <c r="C31" s="676"/>
      <c r="D31" s="676"/>
      <c r="E31" s="676"/>
      <c r="F31" s="676"/>
      <c r="G31" s="676"/>
      <c r="H31" s="676"/>
      <c r="I31" s="676"/>
      <c r="J31" s="662"/>
      <c r="K31" s="662"/>
    </row>
    <row r="32" spans="1:11" ht="33.75" customHeight="1">
      <c r="A32" s="662"/>
      <c r="B32" s="675" t="s">
        <v>343</v>
      </c>
      <c r="C32" s="675"/>
      <c r="D32" s="675"/>
      <c r="E32" s="675"/>
      <c r="F32" s="675"/>
      <c r="G32" s="675"/>
      <c r="H32" s="675"/>
      <c r="I32" s="675"/>
      <c r="J32" s="662"/>
      <c r="K32" s="662"/>
    </row>
    <row r="33" spans="1:11" ht="18.75" customHeight="1">
      <c r="A33" s="662"/>
      <c r="B33" s="675" t="s">
        <v>342</v>
      </c>
      <c r="C33" s="675"/>
      <c r="D33" s="675"/>
      <c r="E33" s="675"/>
      <c r="F33" s="675"/>
      <c r="G33" s="675"/>
      <c r="H33" s="675"/>
      <c r="I33" s="675"/>
      <c r="J33" s="662"/>
      <c r="K33" s="662"/>
    </row>
    <row r="34" spans="1:11" ht="18.75" customHeight="1">
      <c r="A34" s="662"/>
      <c r="B34" s="662" t="s">
        <v>341</v>
      </c>
      <c r="C34" s="662"/>
      <c r="D34" s="662"/>
      <c r="E34" s="662"/>
      <c r="F34" s="662"/>
      <c r="G34" s="662"/>
      <c r="H34" s="662"/>
      <c r="I34" s="662"/>
      <c r="J34" s="662"/>
      <c r="K34" s="662"/>
    </row>
    <row r="35" spans="1:11" ht="18.75" customHeight="1">
      <c r="A35" s="662"/>
      <c r="B35" s="662"/>
      <c r="C35" s="662"/>
      <c r="D35" s="662"/>
      <c r="E35" s="662"/>
      <c r="F35" s="662"/>
      <c r="G35" s="662"/>
      <c r="H35" s="662"/>
      <c r="I35" s="662"/>
      <c r="J35" s="662"/>
      <c r="K35" s="662"/>
    </row>
    <row r="36" spans="1:11" ht="18.75" customHeight="1">
      <c r="A36" s="662"/>
      <c r="B36" s="662"/>
      <c r="C36" s="662"/>
      <c r="D36" s="662"/>
      <c r="E36" s="662"/>
      <c r="F36" s="662"/>
      <c r="G36" s="662"/>
      <c r="H36" s="662"/>
      <c r="I36" s="662"/>
      <c r="J36" s="662"/>
      <c r="K36" s="662"/>
    </row>
    <row r="37" spans="1:11" ht="18.75" customHeight="1">
      <c r="A37" s="662"/>
      <c r="B37" s="662"/>
      <c r="C37" s="662"/>
      <c r="D37" s="662"/>
      <c r="E37" s="662"/>
      <c r="F37" s="662"/>
      <c r="G37" s="662"/>
      <c r="H37" s="662"/>
      <c r="I37" s="662"/>
      <c r="J37" s="662"/>
      <c r="K37" s="662"/>
    </row>
    <row r="38" spans="1:11" ht="18.75" customHeight="1">
      <c r="A38" s="662"/>
      <c r="B38" s="662"/>
      <c r="C38" s="662"/>
      <c r="D38" s="662"/>
      <c r="E38" s="662"/>
      <c r="F38" s="662"/>
      <c r="G38" s="662"/>
      <c r="H38" s="662"/>
      <c r="I38" s="662"/>
      <c r="J38" s="662"/>
      <c r="K38" s="662"/>
    </row>
    <row r="39" spans="1:11" ht="18.75" customHeight="1">
      <c r="A39" s="662"/>
      <c r="B39" s="662"/>
      <c r="C39" s="662"/>
      <c r="D39" s="662"/>
      <c r="E39" s="662"/>
      <c r="F39" s="662"/>
      <c r="G39" s="662"/>
      <c r="H39" s="662"/>
      <c r="I39" s="662"/>
      <c r="J39" s="662"/>
      <c r="K39" s="662"/>
    </row>
    <row r="40" spans="1:11" ht="18.75" customHeight="1">
      <c r="A40" s="662"/>
      <c r="B40" s="662"/>
      <c r="C40" s="662"/>
      <c r="D40" s="662"/>
      <c r="E40" s="662"/>
      <c r="F40" s="662"/>
      <c r="G40" s="662"/>
      <c r="H40" s="662"/>
      <c r="I40" s="662"/>
      <c r="J40" s="662"/>
      <c r="K40" s="662"/>
    </row>
    <row r="41" spans="1:11" ht="18.75" customHeight="1">
      <c r="A41" s="662"/>
      <c r="B41" s="662"/>
      <c r="C41" s="662"/>
      <c r="D41" s="662"/>
      <c r="E41" s="662"/>
      <c r="F41" s="662"/>
      <c r="G41" s="662"/>
      <c r="H41" s="662"/>
      <c r="I41" s="662"/>
      <c r="J41" s="662"/>
      <c r="K41" s="662"/>
    </row>
    <row r="42" spans="1:11" ht="18.75" customHeight="1">
      <c r="A42" s="662"/>
      <c r="B42" s="662"/>
      <c r="C42" s="662"/>
      <c r="D42" s="662"/>
      <c r="E42" s="662"/>
      <c r="F42" s="662"/>
      <c r="G42" s="662"/>
      <c r="H42" s="662"/>
      <c r="I42" s="662"/>
      <c r="J42" s="662"/>
      <c r="K42" s="662"/>
    </row>
    <row r="43" spans="1:11" ht="18.75" customHeight="1">
      <c r="A43" s="662"/>
      <c r="B43" s="662"/>
      <c r="C43" s="662"/>
      <c r="D43" s="662"/>
      <c r="E43" s="662"/>
      <c r="F43" s="662"/>
      <c r="G43" s="662"/>
      <c r="H43" s="662"/>
      <c r="I43" s="662"/>
      <c r="J43" s="662"/>
      <c r="K43" s="662"/>
    </row>
    <row r="44" spans="1:11" ht="18.75" customHeight="1">
      <c r="A44" s="662"/>
      <c r="B44" s="662"/>
      <c r="C44" s="662"/>
      <c r="D44" s="662"/>
      <c r="E44" s="662"/>
      <c r="F44" s="662"/>
      <c r="G44" s="662"/>
      <c r="H44" s="662"/>
      <c r="I44" s="662"/>
      <c r="J44" s="662"/>
      <c r="K44" s="662"/>
    </row>
  </sheetData>
  <mergeCells count="12">
    <mergeCell ref="B2:I2"/>
    <mergeCell ref="B6:I6"/>
    <mergeCell ref="B9:I9"/>
    <mergeCell ref="B10:I10"/>
    <mergeCell ref="B11:I11"/>
    <mergeCell ref="B32:I32"/>
    <mergeCell ref="B33:I33"/>
    <mergeCell ref="B12:I12"/>
    <mergeCell ref="B14:I14"/>
    <mergeCell ref="B24:I24"/>
    <mergeCell ref="B25:I25"/>
    <mergeCell ref="B31:I31"/>
  </mergeCells>
  <phoneticPr fontId="54"/>
  <pageMargins left="0.70866141732283472" right="0.51181102362204722" top="0.74803149606299213" bottom="0.7480314960629921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K115"/>
  <sheetViews>
    <sheetView view="pageBreakPreview" zoomScaleSheetLayoutView="100" workbookViewId="0">
      <selection activeCell="G20" sqref="G20"/>
    </sheetView>
  </sheetViews>
  <sheetFormatPr defaultRowHeight="13.5"/>
  <cols>
    <col min="1" max="1" width="1.875" style="1" customWidth="1"/>
    <col min="2" max="2" width="2" style="128" customWidth="1"/>
    <col min="3" max="4" width="4.625" style="1" customWidth="1"/>
    <col min="5" max="5" width="15.625" style="572" customWidth="1"/>
    <col min="6" max="7" width="16.625" style="1" customWidth="1"/>
    <col min="8" max="8" width="7.125" style="1" customWidth="1"/>
    <col min="9" max="9" width="14.625" style="1" customWidth="1"/>
    <col min="10" max="10" width="12.625" style="1" customWidth="1"/>
    <col min="11" max="11" width="13.625" style="1" customWidth="1"/>
    <col min="12" max="12" width="0.125" style="128" hidden="1" customWidth="1"/>
    <col min="13" max="13" width="13.625" style="128" hidden="1" customWidth="1"/>
    <col min="14" max="16" width="18.375" style="1" customWidth="1"/>
    <col min="17" max="17" width="5.875" style="1" customWidth="1"/>
    <col min="18" max="18" width="14.5" style="1" customWidth="1"/>
    <col min="19" max="1025" width="9" style="1" customWidth="1"/>
  </cols>
  <sheetData>
    <row r="1" spans="2:25" ht="7.5" customHeight="1"/>
    <row r="2" spans="2:25" ht="24" customHeight="1">
      <c r="B2" s="68" t="s">
        <v>300</v>
      </c>
    </row>
    <row r="3" spans="2:25" ht="31.5" customHeight="1">
      <c r="D3" s="958" t="s">
        <v>127</v>
      </c>
      <c r="E3" s="958"/>
      <c r="F3" s="958"/>
      <c r="G3" s="958"/>
      <c r="H3" s="958"/>
      <c r="I3" s="958"/>
      <c r="J3" s="958"/>
      <c r="K3" s="958"/>
      <c r="L3" s="958"/>
      <c r="M3" s="958"/>
      <c r="N3" s="958"/>
      <c r="O3" s="958"/>
      <c r="P3" s="958"/>
      <c r="Q3" s="40"/>
    </row>
    <row r="4" spans="2:25" ht="15" customHeight="1" thickBot="1"/>
    <row r="5" spans="2:25" s="128" customFormat="1" ht="31.5" customHeight="1" thickBot="1">
      <c r="C5" s="260" t="s">
        <v>309</v>
      </c>
      <c r="D5" s="271"/>
      <c r="E5" s="280"/>
      <c r="F5" s="271" t="s">
        <v>261</v>
      </c>
      <c r="G5" s="1028" t="s">
        <v>233</v>
      </c>
      <c r="H5" s="1037" t="s">
        <v>266</v>
      </c>
      <c r="I5" s="1038" t="s">
        <v>267</v>
      </c>
      <c r="J5" s="1036" t="s">
        <v>197</v>
      </c>
      <c r="K5" s="271" t="s">
        <v>269</v>
      </c>
      <c r="L5" s="1035" t="s">
        <v>301</v>
      </c>
      <c r="M5" s="1035"/>
      <c r="N5" s="921" t="s">
        <v>336</v>
      </c>
      <c r="O5" s="922"/>
      <c r="P5" s="922"/>
      <c r="Q5" s="922"/>
      <c r="R5" s="923"/>
    </row>
    <row r="6" spans="2:25" ht="31.5" customHeight="1">
      <c r="C6" s="908" t="s">
        <v>320</v>
      </c>
      <c r="D6" s="272" t="s">
        <v>175</v>
      </c>
      <c r="E6" s="281" t="s">
        <v>262</v>
      </c>
      <c r="F6" s="272" t="s">
        <v>18</v>
      </c>
      <c r="G6" s="1028"/>
      <c r="H6" s="1037"/>
      <c r="I6" s="1038"/>
      <c r="J6" s="1036"/>
      <c r="K6" s="591" t="s">
        <v>198</v>
      </c>
      <c r="L6" s="600" t="s">
        <v>272</v>
      </c>
      <c r="M6" s="601" t="s">
        <v>254</v>
      </c>
      <c r="N6" s="1039" t="s">
        <v>339</v>
      </c>
      <c r="O6" s="1040"/>
      <c r="P6" s="1040"/>
      <c r="Q6" s="1040"/>
      <c r="R6" s="1043" t="s">
        <v>340</v>
      </c>
    </row>
    <row r="7" spans="2:25" ht="37.5" customHeight="1">
      <c r="C7" s="908"/>
      <c r="D7" s="272"/>
      <c r="E7" s="281"/>
      <c r="F7" s="285" t="s">
        <v>220</v>
      </c>
      <c r="G7" s="285" t="s">
        <v>265</v>
      </c>
      <c r="H7" s="309" t="s">
        <v>157</v>
      </c>
      <c r="I7" s="325" t="s">
        <v>274</v>
      </c>
      <c r="J7" s="337" t="s">
        <v>190</v>
      </c>
      <c r="K7" s="592"/>
      <c r="L7" s="401" t="s">
        <v>277</v>
      </c>
      <c r="M7" s="423"/>
      <c r="N7" s="1041"/>
      <c r="O7" s="1042"/>
      <c r="P7" s="1042"/>
      <c r="Q7" s="1042"/>
      <c r="R7" s="931"/>
      <c r="S7" s="522"/>
      <c r="T7" s="556"/>
    </row>
    <row r="8" spans="2:25" ht="20.100000000000001" customHeight="1">
      <c r="C8" s="500"/>
      <c r="D8" s="273">
        <v>1</v>
      </c>
      <c r="E8" s="905" t="s">
        <v>279</v>
      </c>
      <c r="F8" s="347"/>
      <c r="G8" s="286">
        <f>+F8-J8</f>
        <v>0</v>
      </c>
      <c r="H8" s="171">
        <v>1</v>
      </c>
      <c r="I8" s="584">
        <f>+H8*G8</f>
        <v>0</v>
      </c>
      <c r="J8" s="162">
        <f>+IF(K8=1,INT(F8-(F8/1.1)),0)</f>
        <v>0</v>
      </c>
      <c r="K8" s="347"/>
      <c r="L8" s="402"/>
      <c r="M8" s="424">
        <f>+IF(L8="○",G8,)</f>
        <v>0</v>
      </c>
      <c r="N8" s="1022"/>
      <c r="O8" s="1023"/>
      <c r="P8" s="1023"/>
      <c r="Q8" s="1024"/>
      <c r="R8" s="634"/>
      <c r="S8" s="522"/>
      <c r="U8" s="128"/>
      <c r="V8" s="128"/>
      <c r="W8" s="128"/>
      <c r="X8" s="128"/>
      <c r="Y8" s="128"/>
    </row>
    <row r="9" spans="2:25" ht="20.100000000000001" customHeight="1">
      <c r="C9" s="501"/>
      <c r="D9" s="274">
        <f>+D8+1</f>
        <v>2</v>
      </c>
      <c r="E9" s="905"/>
      <c r="F9" s="351"/>
      <c r="G9" s="287">
        <f>+F9-J9</f>
        <v>0</v>
      </c>
      <c r="H9" s="310">
        <v>1</v>
      </c>
      <c r="I9" s="327">
        <f>+H9*G9</f>
        <v>0</v>
      </c>
      <c r="J9" s="303">
        <f>+IF(K9=1,INT(F9-(F9/1.1)),0)</f>
        <v>0</v>
      </c>
      <c r="K9" s="348"/>
      <c r="L9" s="403"/>
      <c r="M9" s="425">
        <f>+IF(L9="○",G9,)</f>
        <v>0</v>
      </c>
      <c r="N9" s="1022"/>
      <c r="O9" s="1023"/>
      <c r="P9" s="1023"/>
      <c r="Q9" s="1024"/>
      <c r="R9" s="635"/>
      <c r="S9" s="522"/>
      <c r="T9" s="128"/>
      <c r="U9" s="571"/>
      <c r="V9" s="571"/>
      <c r="W9" s="571"/>
      <c r="X9" s="571"/>
      <c r="Y9" s="571"/>
    </row>
    <row r="10" spans="2:25" ht="20.100000000000001" customHeight="1" thickBot="1">
      <c r="C10" s="502"/>
      <c r="D10" s="275">
        <f>+D9+1</f>
        <v>3</v>
      </c>
      <c r="E10" s="905"/>
      <c r="F10" s="348"/>
      <c r="G10" s="288">
        <f>+F10-J10</f>
        <v>0</v>
      </c>
      <c r="H10" s="311">
        <v>1</v>
      </c>
      <c r="I10" s="328">
        <f>+H10*G10</f>
        <v>0</v>
      </c>
      <c r="J10" s="338">
        <f>+IF(K10=1,INT(F10-(F10/1.1)),0)</f>
        <v>0</v>
      </c>
      <c r="K10" s="348"/>
      <c r="L10" s="404"/>
      <c r="M10" s="426">
        <f>+IF(L10="○",G10,)</f>
        <v>0</v>
      </c>
      <c r="N10" s="1022"/>
      <c r="O10" s="1023"/>
      <c r="P10" s="1023"/>
      <c r="Q10" s="1024"/>
      <c r="R10" s="636"/>
      <c r="S10" s="522"/>
      <c r="T10" s="128"/>
      <c r="U10" s="571"/>
      <c r="V10" s="571"/>
      <c r="W10" s="571"/>
      <c r="X10" s="571"/>
      <c r="Y10" s="571"/>
    </row>
    <row r="11" spans="2:25" ht="20.100000000000001" customHeight="1" thickBot="1">
      <c r="C11" s="573"/>
      <c r="D11" s="903" t="s">
        <v>191</v>
      </c>
      <c r="E11" s="903"/>
      <c r="F11" s="289">
        <f>SUM(F8:F10)</f>
        <v>0</v>
      </c>
      <c r="G11" s="300">
        <f>SUM(G8:G10)</f>
        <v>0</v>
      </c>
      <c r="H11" s="312"/>
      <c r="I11" s="329">
        <f>SUM(I8:I10)</f>
        <v>0</v>
      </c>
      <c r="J11" s="300">
        <f>SUM(J8:J10)</f>
        <v>0</v>
      </c>
      <c r="K11" s="349"/>
      <c r="L11" s="405"/>
      <c r="M11" s="427">
        <f>SUM(M8:M10)</f>
        <v>0</v>
      </c>
      <c r="N11" s="653"/>
      <c r="O11" s="654"/>
      <c r="P11" s="654"/>
      <c r="Q11" s="654"/>
      <c r="R11" s="637"/>
      <c r="S11" s="522"/>
      <c r="T11" s="128"/>
      <c r="U11" s="571"/>
      <c r="V11" s="571"/>
      <c r="W11" s="571"/>
      <c r="X11" s="571"/>
      <c r="Y11" s="571"/>
    </row>
    <row r="12" spans="2:25" ht="20.100000000000001" customHeight="1">
      <c r="C12" s="504"/>
      <c r="D12" s="276">
        <f>+D10+1</f>
        <v>4</v>
      </c>
      <c r="E12" s="905" t="s">
        <v>123</v>
      </c>
      <c r="F12" s="350"/>
      <c r="G12" s="290">
        <f t="shared" ref="G12:G18" si="0">+F12-J12</f>
        <v>0</v>
      </c>
      <c r="H12" s="313">
        <v>1</v>
      </c>
      <c r="I12" s="330">
        <f t="shared" ref="I12:I18" si="1">+H12*G12</f>
        <v>0</v>
      </c>
      <c r="J12" s="164">
        <f t="shared" ref="J12:J18" si="2">+IF(K12=1,INT(F12-(F12/1.1)),0)</f>
        <v>0</v>
      </c>
      <c r="K12" s="350"/>
      <c r="L12" s="406"/>
      <c r="M12" s="428">
        <f t="shared" ref="M12:M18" si="3">+IF(L12="○",G12,)</f>
        <v>0</v>
      </c>
      <c r="N12" s="1022"/>
      <c r="O12" s="1023"/>
      <c r="P12" s="1023"/>
      <c r="Q12" s="1024"/>
      <c r="R12" s="634"/>
      <c r="S12" s="522"/>
      <c r="T12" s="128"/>
      <c r="U12" s="571"/>
      <c r="V12" s="571"/>
      <c r="W12" s="571"/>
      <c r="X12" s="571"/>
      <c r="Y12" s="571"/>
    </row>
    <row r="13" spans="2:25" ht="20.100000000000001" customHeight="1">
      <c r="C13" s="501"/>
      <c r="D13" s="276">
        <f t="shared" ref="D13:D18" si="4">+D12+1</f>
        <v>5</v>
      </c>
      <c r="E13" s="905"/>
      <c r="F13" s="350"/>
      <c r="G13" s="290">
        <f t="shared" si="0"/>
        <v>0</v>
      </c>
      <c r="H13" s="313">
        <v>1</v>
      </c>
      <c r="I13" s="330">
        <f t="shared" si="1"/>
        <v>0</v>
      </c>
      <c r="J13" s="164">
        <f t="shared" si="2"/>
        <v>0</v>
      </c>
      <c r="K13" s="350"/>
      <c r="L13" s="407"/>
      <c r="M13" s="429">
        <f t="shared" si="3"/>
        <v>0</v>
      </c>
      <c r="N13" s="1022"/>
      <c r="O13" s="1023"/>
      <c r="P13" s="1023"/>
      <c r="Q13" s="1024"/>
      <c r="R13" s="635"/>
      <c r="S13" s="522"/>
      <c r="T13" s="128"/>
      <c r="U13" s="571"/>
      <c r="V13" s="571"/>
      <c r="W13" s="571"/>
      <c r="X13" s="571"/>
      <c r="Y13" s="571"/>
    </row>
    <row r="14" spans="2:25" ht="20.100000000000001" customHeight="1">
      <c r="C14" s="501"/>
      <c r="D14" s="276">
        <f t="shared" si="4"/>
        <v>6</v>
      </c>
      <c r="E14" s="905"/>
      <c r="F14" s="350"/>
      <c r="G14" s="290">
        <f t="shared" si="0"/>
        <v>0</v>
      </c>
      <c r="H14" s="313">
        <v>1</v>
      </c>
      <c r="I14" s="330">
        <f t="shared" si="1"/>
        <v>0</v>
      </c>
      <c r="J14" s="164">
        <f t="shared" si="2"/>
        <v>0</v>
      </c>
      <c r="K14" s="350"/>
      <c r="L14" s="407"/>
      <c r="M14" s="429">
        <f t="shared" si="3"/>
        <v>0</v>
      </c>
      <c r="N14" s="1022"/>
      <c r="O14" s="1023"/>
      <c r="P14" s="1023"/>
      <c r="Q14" s="1024"/>
      <c r="R14" s="635"/>
      <c r="S14" s="522"/>
      <c r="T14" s="128"/>
      <c r="U14" s="571"/>
      <c r="V14" s="571"/>
      <c r="W14" s="571"/>
      <c r="X14" s="571"/>
      <c r="Y14" s="571"/>
    </row>
    <row r="15" spans="2:25" ht="20.100000000000001" customHeight="1">
      <c r="C15" s="501"/>
      <c r="D15" s="276">
        <f t="shared" si="4"/>
        <v>7</v>
      </c>
      <c r="E15" s="905"/>
      <c r="F15" s="350"/>
      <c r="G15" s="290">
        <f t="shared" si="0"/>
        <v>0</v>
      </c>
      <c r="H15" s="313">
        <v>1</v>
      </c>
      <c r="I15" s="330">
        <f t="shared" si="1"/>
        <v>0</v>
      </c>
      <c r="J15" s="164">
        <f t="shared" si="2"/>
        <v>0</v>
      </c>
      <c r="K15" s="350"/>
      <c r="L15" s="407"/>
      <c r="M15" s="429">
        <f t="shared" si="3"/>
        <v>0</v>
      </c>
      <c r="N15" s="1022"/>
      <c r="O15" s="1023"/>
      <c r="P15" s="1023"/>
      <c r="Q15" s="1024"/>
      <c r="R15" s="635"/>
      <c r="S15" s="522"/>
      <c r="T15" s="128"/>
      <c r="U15" s="571"/>
      <c r="V15" s="571"/>
      <c r="W15" s="571"/>
      <c r="X15" s="571"/>
      <c r="Y15" s="571"/>
    </row>
    <row r="16" spans="2:25" ht="20.100000000000001" customHeight="1">
      <c r="C16" s="501"/>
      <c r="D16" s="276">
        <f t="shared" si="4"/>
        <v>8</v>
      </c>
      <c r="E16" s="905"/>
      <c r="F16" s="350"/>
      <c r="G16" s="290">
        <f t="shared" si="0"/>
        <v>0</v>
      </c>
      <c r="H16" s="313">
        <v>1</v>
      </c>
      <c r="I16" s="330">
        <f t="shared" si="1"/>
        <v>0</v>
      </c>
      <c r="J16" s="164">
        <f t="shared" si="2"/>
        <v>0</v>
      </c>
      <c r="K16" s="350"/>
      <c r="L16" s="407"/>
      <c r="M16" s="429">
        <f t="shared" si="3"/>
        <v>0</v>
      </c>
      <c r="N16" s="1022"/>
      <c r="O16" s="1023"/>
      <c r="P16" s="1023"/>
      <c r="Q16" s="1024"/>
      <c r="R16" s="635"/>
      <c r="S16" s="522"/>
      <c r="T16" s="128"/>
      <c r="U16" s="571"/>
      <c r="V16" s="571"/>
      <c r="W16" s="571"/>
      <c r="X16" s="571"/>
      <c r="Y16" s="571"/>
    </row>
    <row r="17" spans="3:19" ht="20.100000000000001" customHeight="1">
      <c r="C17" s="501"/>
      <c r="D17" s="274">
        <f t="shared" si="4"/>
        <v>9</v>
      </c>
      <c r="E17" s="905"/>
      <c r="F17" s="351"/>
      <c r="G17" s="287">
        <f t="shared" si="0"/>
        <v>0</v>
      </c>
      <c r="H17" s="310">
        <v>1</v>
      </c>
      <c r="I17" s="327">
        <f t="shared" si="1"/>
        <v>0</v>
      </c>
      <c r="J17" s="303">
        <f t="shared" si="2"/>
        <v>0</v>
      </c>
      <c r="K17" s="351"/>
      <c r="L17" s="408"/>
      <c r="M17" s="430">
        <f t="shared" si="3"/>
        <v>0</v>
      </c>
      <c r="N17" s="1022"/>
      <c r="O17" s="1023"/>
      <c r="P17" s="1023"/>
      <c r="Q17" s="1024"/>
      <c r="R17" s="635"/>
      <c r="S17" s="522"/>
    </row>
    <row r="18" spans="3:19" ht="20.100000000000001" customHeight="1" thickBot="1">
      <c r="C18" s="501"/>
      <c r="D18" s="274">
        <f t="shared" si="4"/>
        <v>10</v>
      </c>
      <c r="E18" s="905"/>
      <c r="F18" s="348"/>
      <c r="G18" s="288">
        <f t="shared" si="0"/>
        <v>0</v>
      </c>
      <c r="H18" s="311">
        <v>1</v>
      </c>
      <c r="I18" s="328">
        <f t="shared" si="1"/>
        <v>0</v>
      </c>
      <c r="J18" s="338">
        <f t="shared" si="2"/>
        <v>0</v>
      </c>
      <c r="K18" s="348"/>
      <c r="L18" s="404"/>
      <c r="M18" s="426">
        <f t="shared" si="3"/>
        <v>0</v>
      </c>
      <c r="N18" s="1022"/>
      <c r="O18" s="1023"/>
      <c r="P18" s="1023"/>
      <c r="Q18" s="1024"/>
      <c r="R18" s="636"/>
      <c r="S18" s="522"/>
    </row>
    <row r="19" spans="3:19" ht="20.100000000000001" customHeight="1" thickBot="1">
      <c r="C19" s="573"/>
      <c r="D19" s="903" t="s">
        <v>191</v>
      </c>
      <c r="E19" s="903"/>
      <c r="F19" s="289">
        <f>SUM(F12:F18)</f>
        <v>0</v>
      </c>
      <c r="G19" s="300">
        <f>SUM(G12:G18)</f>
        <v>0</v>
      </c>
      <c r="H19" s="312"/>
      <c r="I19" s="329">
        <f>SUM(I12:I18)</f>
        <v>0</v>
      </c>
      <c r="J19" s="300">
        <f>SUM(J12:J18)</f>
        <v>0</v>
      </c>
      <c r="K19" s="349"/>
      <c r="L19" s="405"/>
      <c r="M19" s="427">
        <f>SUM(M12:M18)</f>
        <v>0</v>
      </c>
      <c r="N19" s="655"/>
      <c r="O19" s="656"/>
      <c r="P19" s="656"/>
      <c r="Q19" s="656"/>
      <c r="R19" s="637"/>
      <c r="S19" s="522"/>
    </row>
    <row r="20" spans="3:19" ht="20.100000000000001" customHeight="1">
      <c r="C20" s="501"/>
      <c r="D20" s="274">
        <f>+D18+1</f>
        <v>11</v>
      </c>
      <c r="E20" s="909" t="s">
        <v>280</v>
      </c>
      <c r="F20" s="350"/>
      <c r="G20" s="290">
        <f>+F20-J20</f>
        <v>0</v>
      </c>
      <c r="H20" s="313">
        <v>1</v>
      </c>
      <c r="I20" s="330">
        <f>+H20*G20</f>
        <v>0</v>
      </c>
      <c r="J20" s="164">
        <f>+IF(K20=1,INT(F20-(F20/1.1)),0)</f>
        <v>0</v>
      </c>
      <c r="K20" s="593"/>
      <c r="L20" s="422"/>
      <c r="M20" s="602">
        <f>+IF(L20="○",G20,)</f>
        <v>0</v>
      </c>
      <c r="N20" s="1022"/>
      <c r="O20" s="1023"/>
      <c r="P20" s="1023"/>
      <c r="Q20" s="1024"/>
      <c r="R20" s="641"/>
      <c r="S20" s="522"/>
    </row>
    <row r="21" spans="3:19" ht="20.100000000000001" customHeight="1">
      <c r="C21" s="501"/>
      <c r="D21" s="274">
        <f>+D20+1</f>
        <v>12</v>
      </c>
      <c r="E21" s="907"/>
      <c r="F21" s="351"/>
      <c r="G21" s="287">
        <f>+F21-J21</f>
        <v>0</v>
      </c>
      <c r="H21" s="310">
        <v>1</v>
      </c>
      <c r="I21" s="327">
        <f>+H21*G21</f>
        <v>0</v>
      </c>
      <c r="J21" s="303">
        <f>+IF(K21=1,INT(F21-(F21/1.1)),0)</f>
        <v>0</v>
      </c>
      <c r="K21" s="348"/>
      <c r="L21" s="410"/>
      <c r="M21" s="603">
        <f>+IF(L21="○",G21,)</f>
        <v>0</v>
      </c>
      <c r="N21" s="1022"/>
      <c r="O21" s="1023"/>
      <c r="P21" s="1023"/>
      <c r="Q21" s="1024"/>
      <c r="R21" s="635"/>
      <c r="S21" s="522"/>
    </row>
    <row r="22" spans="3:19" ht="20.100000000000001" customHeight="1" thickBot="1">
      <c r="C22" s="501"/>
      <c r="D22" s="274">
        <f>+D21+1</f>
        <v>13</v>
      </c>
      <c r="E22" s="910"/>
      <c r="F22" s="348"/>
      <c r="G22" s="288">
        <f>+F22-J22</f>
        <v>0</v>
      </c>
      <c r="H22" s="311">
        <v>1</v>
      </c>
      <c r="I22" s="328">
        <f>+H22*G22</f>
        <v>0</v>
      </c>
      <c r="J22" s="338">
        <f>+IF(K22=1,INT(F22-(F22/1.1)),0)</f>
        <v>0</v>
      </c>
      <c r="K22" s="348"/>
      <c r="L22" s="410"/>
      <c r="M22" s="603">
        <f>+IF(L22="○",G22,)</f>
        <v>0</v>
      </c>
      <c r="N22" s="1022"/>
      <c r="O22" s="1023"/>
      <c r="P22" s="1023"/>
      <c r="Q22" s="1024"/>
      <c r="R22" s="636"/>
      <c r="S22" s="522"/>
    </row>
    <row r="23" spans="3:19" ht="20.100000000000001" customHeight="1" thickBot="1">
      <c r="C23" s="573"/>
      <c r="D23" s="903" t="s">
        <v>191</v>
      </c>
      <c r="E23" s="903"/>
      <c r="F23" s="289">
        <f>SUM(F20:F22)</f>
        <v>0</v>
      </c>
      <c r="G23" s="300">
        <f>SUM(G20:G22)</f>
        <v>0</v>
      </c>
      <c r="H23" s="312"/>
      <c r="I23" s="329">
        <f>SUM(I20:I22)</f>
        <v>0</v>
      </c>
      <c r="J23" s="300">
        <f>SUM(J20:J22)</f>
        <v>0</v>
      </c>
      <c r="K23" s="349"/>
      <c r="L23" s="405"/>
      <c r="M23" s="427">
        <f>SUM(M20:M22)</f>
        <v>0</v>
      </c>
      <c r="N23" s="655"/>
      <c r="O23" s="656"/>
      <c r="P23" s="656"/>
      <c r="Q23" s="656"/>
      <c r="R23" s="637"/>
      <c r="S23" s="522"/>
    </row>
    <row r="24" spans="3:19" ht="20.100000000000001" customHeight="1">
      <c r="C24" s="501"/>
      <c r="D24" s="274">
        <f>+D22+1</f>
        <v>14</v>
      </c>
      <c r="E24" s="905" t="s">
        <v>169</v>
      </c>
      <c r="F24" s="350"/>
      <c r="G24" s="287">
        <f t="shared" ref="G24:G32" si="5">+F24-J24</f>
        <v>0</v>
      </c>
      <c r="H24" s="310">
        <v>1</v>
      </c>
      <c r="I24" s="327">
        <f t="shared" ref="I24:I32" si="6">+H24*G24</f>
        <v>0</v>
      </c>
      <c r="J24" s="303">
        <f t="shared" ref="J24:J32" si="7">+IF(K24=1,INT(F24-(F24/1.1)),0)</f>
        <v>0</v>
      </c>
      <c r="K24" s="351"/>
      <c r="L24" s="411" t="s">
        <v>95</v>
      </c>
      <c r="M24" s="604">
        <f t="shared" ref="M24:M32" si="8">+IF(L24="○",G24,)</f>
        <v>0</v>
      </c>
      <c r="N24" s="1022"/>
      <c r="O24" s="1023"/>
      <c r="P24" s="1023"/>
      <c r="Q24" s="1024"/>
      <c r="R24" s="635"/>
      <c r="S24" s="522"/>
    </row>
    <row r="25" spans="3:19" ht="20.100000000000001" customHeight="1">
      <c r="C25" s="501"/>
      <c r="D25" s="274">
        <f t="shared" ref="D25:D32" si="9">+D24+1</f>
        <v>15</v>
      </c>
      <c r="E25" s="905"/>
      <c r="F25" s="351"/>
      <c r="G25" s="287">
        <f t="shared" si="5"/>
        <v>0</v>
      </c>
      <c r="H25" s="310">
        <v>1</v>
      </c>
      <c r="I25" s="327">
        <f t="shared" si="6"/>
        <v>0</v>
      </c>
      <c r="J25" s="303">
        <f t="shared" si="7"/>
        <v>0</v>
      </c>
      <c r="K25" s="351"/>
      <c r="L25" s="411"/>
      <c r="M25" s="604">
        <f t="shared" si="8"/>
        <v>0</v>
      </c>
      <c r="N25" s="1022"/>
      <c r="O25" s="1023"/>
      <c r="P25" s="1023"/>
      <c r="Q25" s="1024"/>
      <c r="R25" s="635"/>
      <c r="S25" s="522"/>
    </row>
    <row r="26" spans="3:19" ht="20.100000000000001" customHeight="1">
      <c r="C26" s="501"/>
      <c r="D26" s="274">
        <f t="shared" si="9"/>
        <v>16</v>
      </c>
      <c r="E26" s="905"/>
      <c r="F26" s="351"/>
      <c r="G26" s="287">
        <f t="shared" si="5"/>
        <v>0</v>
      </c>
      <c r="H26" s="310">
        <v>1</v>
      </c>
      <c r="I26" s="327">
        <f t="shared" si="6"/>
        <v>0</v>
      </c>
      <c r="J26" s="303">
        <f t="shared" si="7"/>
        <v>0</v>
      </c>
      <c r="K26" s="351"/>
      <c r="L26" s="411"/>
      <c r="M26" s="604">
        <f t="shared" si="8"/>
        <v>0</v>
      </c>
      <c r="N26" s="1022"/>
      <c r="O26" s="1023"/>
      <c r="P26" s="1023"/>
      <c r="Q26" s="1024"/>
      <c r="R26" s="635"/>
      <c r="S26" s="522"/>
    </row>
    <row r="27" spans="3:19" ht="20.100000000000001" customHeight="1">
      <c r="C27" s="501"/>
      <c r="D27" s="274">
        <f t="shared" si="9"/>
        <v>17</v>
      </c>
      <c r="E27" s="905"/>
      <c r="F27" s="351"/>
      <c r="G27" s="287">
        <f t="shared" si="5"/>
        <v>0</v>
      </c>
      <c r="H27" s="310">
        <v>1</v>
      </c>
      <c r="I27" s="327">
        <f t="shared" si="6"/>
        <v>0</v>
      </c>
      <c r="J27" s="303">
        <f t="shared" si="7"/>
        <v>0</v>
      </c>
      <c r="K27" s="351"/>
      <c r="L27" s="411"/>
      <c r="M27" s="604">
        <f t="shared" si="8"/>
        <v>0</v>
      </c>
      <c r="N27" s="1022"/>
      <c r="O27" s="1023"/>
      <c r="P27" s="1023"/>
      <c r="Q27" s="1024"/>
      <c r="R27" s="635"/>
      <c r="S27" s="522"/>
    </row>
    <row r="28" spans="3:19" ht="20.100000000000001" customHeight="1">
      <c r="C28" s="501"/>
      <c r="D28" s="274">
        <f t="shared" si="9"/>
        <v>18</v>
      </c>
      <c r="E28" s="905"/>
      <c r="F28" s="351"/>
      <c r="G28" s="287">
        <f t="shared" si="5"/>
        <v>0</v>
      </c>
      <c r="H28" s="310">
        <v>1</v>
      </c>
      <c r="I28" s="327">
        <f t="shared" si="6"/>
        <v>0</v>
      </c>
      <c r="J28" s="303">
        <f t="shared" si="7"/>
        <v>0</v>
      </c>
      <c r="K28" s="351"/>
      <c r="L28" s="411"/>
      <c r="M28" s="604">
        <f t="shared" si="8"/>
        <v>0</v>
      </c>
      <c r="N28" s="1022"/>
      <c r="O28" s="1023"/>
      <c r="P28" s="1023"/>
      <c r="Q28" s="1024"/>
      <c r="R28" s="635"/>
      <c r="S28" s="522"/>
    </row>
    <row r="29" spans="3:19" ht="20.100000000000001" customHeight="1">
      <c r="C29" s="501"/>
      <c r="D29" s="274">
        <f t="shared" si="9"/>
        <v>19</v>
      </c>
      <c r="E29" s="905"/>
      <c r="F29" s="351"/>
      <c r="G29" s="287">
        <f t="shared" si="5"/>
        <v>0</v>
      </c>
      <c r="H29" s="310">
        <v>1</v>
      </c>
      <c r="I29" s="327">
        <f t="shared" si="6"/>
        <v>0</v>
      </c>
      <c r="J29" s="303">
        <f t="shared" si="7"/>
        <v>0</v>
      </c>
      <c r="K29" s="351"/>
      <c r="L29" s="411"/>
      <c r="M29" s="604">
        <f t="shared" si="8"/>
        <v>0</v>
      </c>
      <c r="N29" s="1022"/>
      <c r="O29" s="1023"/>
      <c r="P29" s="1023"/>
      <c r="Q29" s="1024"/>
      <c r="R29" s="635"/>
      <c r="S29" s="522"/>
    </row>
    <row r="30" spans="3:19" ht="20.100000000000001" customHeight="1">
      <c r="C30" s="501"/>
      <c r="D30" s="274">
        <f t="shared" si="9"/>
        <v>20</v>
      </c>
      <c r="E30" s="905"/>
      <c r="F30" s="351"/>
      <c r="G30" s="287">
        <f t="shared" si="5"/>
        <v>0</v>
      </c>
      <c r="H30" s="310">
        <v>1</v>
      </c>
      <c r="I30" s="327">
        <f t="shared" si="6"/>
        <v>0</v>
      </c>
      <c r="J30" s="303">
        <f t="shared" si="7"/>
        <v>0</v>
      </c>
      <c r="K30" s="351"/>
      <c r="L30" s="411"/>
      <c r="M30" s="604">
        <f t="shared" si="8"/>
        <v>0</v>
      </c>
      <c r="N30" s="1022"/>
      <c r="O30" s="1023"/>
      <c r="P30" s="1023"/>
      <c r="Q30" s="1024"/>
      <c r="R30" s="635"/>
      <c r="S30" s="522"/>
    </row>
    <row r="31" spans="3:19" ht="20.100000000000001" customHeight="1">
      <c r="C31" s="501"/>
      <c r="D31" s="274">
        <f t="shared" si="9"/>
        <v>21</v>
      </c>
      <c r="E31" s="905"/>
      <c r="F31" s="351"/>
      <c r="G31" s="287">
        <f t="shared" si="5"/>
        <v>0</v>
      </c>
      <c r="H31" s="310">
        <v>1</v>
      </c>
      <c r="I31" s="327">
        <f t="shared" si="6"/>
        <v>0</v>
      </c>
      <c r="J31" s="303">
        <f t="shared" si="7"/>
        <v>0</v>
      </c>
      <c r="K31" s="351"/>
      <c r="L31" s="411"/>
      <c r="M31" s="604">
        <f t="shared" si="8"/>
        <v>0</v>
      </c>
      <c r="N31" s="1022"/>
      <c r="O31" s="1023"/>
      <c r="P31" s="1023"/>
      <c r="Q31" s="1024"/>
      <c r="R31" s="635"/>
      <c r="S31" s="522"/>
    </row>
    <row r="32" spans="3:19" ht="20.100000000000001" customHeight="1" thickBot="1">
      <c r="C32" s="501"/>
      <c r="D32" s="274">
        <f t="shared" si="9"/>
        <v>22</v>
      </c>
      <c r="E32" s="905"/>
      <c r="F32" s="348"/>
      <c r="G32" s="288">
        <f t="shared" si="5"/>
        <v>0</v>
      </c>
      <c r="H32" s="310">
        <v>1</v>
      </c>
      <c r="I32" s="328">
        <f t="shared" si="6"/>
        <v>0</v>
      </c>
      <c r="J32" s="338">
        <f t="shared" si="7"/>
        <v>0</v>
      </c>
      <c r="K32" s="348"/>
      <c r="L32" s="410"/>
      <c r="M32" s="603">
        <f t="shared" si="8"/>
        <v>0</v>
      </c>
      <c r="N32" s="1022"/>
      <c r="O32" s="1023"/>
      <c r="P32" s="1023"/>
      <c r="Q32" s="1024"/>
      <c r="R32" s="636"/>
      <c r="S32" s="522"/>
    </row>
    <row r="33" spans="3:19" ht="20.100000000000001" customHeight="1" thickBot="1">
      <c r="C33" s="574"/>
      <c r="D33" s="906" t="s">
        <v>191</v>
      </c>
      <c r="E33" s="906"/>
      <c r="F33" s="289">
        <f>SUM(F24:F32)</f>
        <v>0</v>
      </c>
      <c r="G33" s="301">
        <f>SUM(G24:G32)</f>
        <v>0</v>
      </c>
      <c r="H33" s="314"/>
      <c r="I33" s="331">
        <f>SUM(I24:I32)</f>
        <v>0</v>
      </c>
      <c r="J33" s="301">
        <f>SUM(J24:J32)</f>
        <v>0</v>
      </c>
      <c r="K33" s="352"/>
      <c r="L33" s="412"/>
      <c r="M33" s="605">
        <f>SUM(M24:M32)</f>
        <v>0</v>
      </c>
      <c r="N33" s="657"/>
      <c r="O33" s="658"/>
      <c r="P33" s="658"/>
      <c r="Q33" s="658"/>
      <c r="R33" s="642"/>
      <c r="S33" s="522"/>
    </row>
    <row r="34" spans="3:19" ht="20.100000000000001" customHeight="1" thickBot="1">
      <c r="C34" s="506"/>
      <c r="D34" s="277">
        <f>+D32+1</f>
        <v>23</v>
      </c>
      <c r="E34" s="911" t="s">
        <v>136</v>
      </c>
      <c r="F34" s="353"/>
      <c r="G34" s="291">
        <f>+F34-J34</f>
        <v>0</v>
      </c>
      <c r="H34" s="315">
        <v>1</v>
      </c>
      <c r="I34" s="332">
        <f>+H34*G34</f>
        <v>0</v>
      </c>
      <c r="J34" s="339">
        <f>+IF(K34=1,INT(F34-(F34/1.1)),0)</f>
        <v>0</v>
      </c>
      <c r="K34" s="353"/>
      <c r="L34" s="413" t="s">
        <v>95</v>
      </c>
      <c r="M34" s="606">
        <f>+IF(L34="○",G34,)</f>
        <v>0</v>
      </c>
      <c r="N34" s="1025"/>
      <c r="O34" s="1026"/>
      <c r="P34" s="1026"/>
      <c r="Q34" s="1027"/>
      <c r="R34" s="643"/>
      <c r="S34" s="522"/>
    </row>
    <row r="35" spans="3:19" ht="20.100000000000001" customHeight="1" thickBot="1">
      <c r="C35" s="501"/>
      <c r="D35" s="274">
        <f>+D34+1</f>
        <v>24</v>
      </c>
      <c r="E35" s="911"/>
      <c r="F35" s="350"/>
      <c r="G35" s="290">
        <f>+F35-J35</f>
        <v>0</v>
      </c>
      <c r="H35" s="313">
        <v>1</v>
      </c>
      <c r="I35" s="330">
        <f>+H35*G35</f>
        <v>0</v>
      </c>
      <c r="J35" s="164">
        <f>+IF(K35=1,INT(F35-(F35/1.1)),0)</f>
        <v>0</v>
      </c>
      <c r="K35" s="350"/>
      <c r="L35" s="414" t="s">
        <v>95</v>
      </c>
      <c r="M35" s="607">
        <f>+IF(L35="○",G35,)</f>
        <v>0</v>
      </c>
      <c r="N35" s="1022"/>
      <c r="O35" s="1023"/>
      <c r="P35" s="1023"/>
      <c r="Q35" s="1024"/>
      <c r="R35" s="644"/>
      <c r="S35" s="522"/>
    </row>
    <row r="36" spans="3:19" ht="20.100000000000001" customHeight="1" thickBot="1">
      <c r="C36" s="501"/>
      <c r="D36" s="274">
        <f>+D35+1</f>
        <v>25</v>
      </c>
      <c r="E36" s="911"/>
      <c r="F36" s="350"/>
      <c r="G36" s="290">
        <f>+F36-J36</f>
        <v>0</v>
      </c>
      <c r="H36" s="313">
        <v>1</v>
      </c>
      <c r="I36" s="330">
        <f>+H36*G36</f>
        <v>0</v>
      </c>
      <c r="J36" s="164">
        <f>+IF(K36=1,INT(F36-(F36/1.1)),0)</f>
        <v>0</v>
      </c>
      <c r="K36" s="350"/>
      <c r="L36" s="414" t="s">
        <v>95</v>
      </c>
      <c r="M36" s="607">
        <f>+IF(L36="○",G36,)</f>
        <v>0</v>
      </c>
      <c r="N36" s="1022"/>
      <c r="O36" s="1023"/>
      <c r="P36" s="1023"/>
      <c r="Q36" s="1024"/>
      <c r="R36" s="644"/>
      <c r="S36" s="522"/>
    </row>
    <row r="37" spans="3:19" ht="20.100000000000001" customHeight="1" thickBot="1">
      <c r="C37" s="501"/>
      <c r="D37" s="274">
        <f>+D36+1</f>
        <v>26</v>
      </c>
      <c r="E37" s="911"/>
      <c r="F37" s="351"/>
      <c r="G37" s="287">
        <f>+F37-J37</f>
        <v>0</v>
      </c>
      <c r="H37" s="310">
        <v>1</v>
      </c>
      <c r="I37" s="327">
        <f>+H37*G37</f>
        <v>0</v>
      </c>
      <c r="J37" s="303">
        <f>+IF(K37=1,INT(F37-(F37/1.1)),0)</f>
        <v>0</v>
      </c>
      <c r="K37" s="351"/>
      <c r="L37" s="411"/>
      <c r="M37" s="604">
        <f>+IF(L37="○",G37,)</f>
        <v>0</v>
      </c>
      <c r="N37" s="1022"/>
      <c r="O37" s="1023"/>
      <c r="P37" s="1023"/>
      <c r="Q37" s="1024"/>
      <c r="R37" s="635"/>
      <c r="S37" s="522"/>
    </row>
    <row r="38" spans="3:19" ht="20.100000000000001" customHeight="1" thickBot="1">
      <c r="C38" s="501"/>
      <c r="D38" s="274">
        <f>+D37+1</f>
        <v>27</v>
      </c>
      <c r="E38" s="911"/>
      <c r="F38" s="348"/>
      <c r="G38" s="288">
        <f>+F38-J38</f>
        <v>0</v>
      </c>
      <c r="H38" s="311">
        <v>1</v>
      </c>
      <c r="I38" s="328">
        <f>+H38*G38</f>
        <v>0</v>
      </c>
      <c r="J38" s="338">
        <f>+IF(K38=1,INT(F38-(F38/1.1)),0)</f>
        <v>0</v>
      </c>
      <c r="K38" s="348"/>
      <c r="L38" s="410"/>
      <c r="M38" s="603">
        <f>+IF(L38="○",G38,)</f>
        <v>0</v>
      </c>
      <c r="N38" s="1022"/>
      <c r="O38" s="1023"/>
      <c r="P38" s="1023"/>
      <c r="Q38" s="1024"/>
      <c r="R38" s="636"/>
      <c r="S38" s="522"/>
    </row>
    <row r="39" spans="3:19" ht="20.100000000000001" customHeight="1" thickBot="1">
      <c r="C39" s="573"/>
      <c r="D39" s="903" t="s">
        <v>191</v>
      </c>
      <c r="E39" s="903"/>
      <c r="F39" s="289">
        <f>SUM(F34:F38)</f>
        <v>0</v>
      </c>
      <c r="G39" s="300">
        <f>SUM(G34:G38)</f>
        <v>0</v>
      </c>
      <c r="H39" s="312"/>
      <c r="I39" s="329">
        <f>SUM(I34:I38)</f>
        <v>0</v>
      </c>
      <c r="J39" s="300">
        <f>SUM(J34:J38)</f>
        <v>0</v>
      </c>
      <c r="K39" s="349"/>
      <c r="L39" s="405"/>
      <c r="M39" s="427">
        <f>SUM(M34:M38)</f>
        <v>0</v>
      </c>
      <c r="N39" s="1032" t="str">
        <f>+IF(AND(F39&gt;0,F39&gt;=(F93*0.6)),"6割超えています。","")</f>
        <v/>
      </c>
      <c r="O39" s="1033"/>
      <c r="P39" s="1033"/>
      <c r="Q39" s="1034"/>
      <c r="R39" s="637"/>
      <c r="S39" s="522"/>
    </row>
    <row r="40" spans="3:19" ht="20.100000000000001" customHeight="1">
      <c r="C40" s="501"/>
      <c r="D40" s="274">
        <f>D38+1</f>
        <v>28</v>
      </c>
      <c r="E40" s="909" t="s">
        <v>281</v>
      </c>
      <c r="F40" s="350"/>
      <c r="G40" s="287">
        <f>+F40-J40</f>
        <v>0</v>
      </c>
      <c r="H40" s="310">
        <v>1</v>
      </c>
      <c r="I40" s="327">
        <f>+H40*G40</f>
        <v>0</v>
      </c>
      <c r="J40" s="303">
        <f>+IF(K40=1,INT(F40-(F40/1.1)),0)</f>
        <v>0</v>
      </c>
      <c r="K40" s="351"/>
      <c r="L40" s="406"/>
      <c r="M40" s="428">
        <f>+IF(L40="○",G40,)</f>
        <v>0</v>
      </c>
      <c r="N40" s="1022"/>
      <c r="O40" s="1023"/>
      <c r="P40" s="1023"/>
      <c r="Q40" s="1024"/>
      <c r="R40" s="641"/>
      <c r="S40" s="522"/>
    </row>
    <row r="41" spans="3:19" ht="20.100000000000001" customHeight="1">
      <c r="C41" s="501"/>
      <c r="D41" s="274">
        <f>+D40+1</f>
        <v>29</v>
      </c>
      <c r="E41" s="907"/>
      <c r="F41" s="351"/>
      <c r="G41" s="287">
        <f>+F41-J41</f>
        <v>0</v>
      </c>
      <c r="H41" s="310">
        <v>1</v>
      </c>
      <c r="I41" s="327">
        <f>+H41*G41</f>
        <v>0</v>
      </c>
      <c r="J41" s="303">
        <f>+IF(K41=1,INT(F41-(F41/1.1)),0)</f>
        <v>0</v>
      </c>
      <c r="K41" s="351"/>
      <c r="L41" s="408"/>
      <c r="M41" s="430">
        <f>+IF(L41="○",G41,)</f>
        <v>0</v>
      </c>
      <c r="N41" s="1022"/>
      <c r="O41" s="1023"/>
      <c r="P41" s="1023"/>
      <c r="Q41" s="1024"/>
      <c r="R41" s="635"/>
      <c r="S41" s="522"/>
    </row>
    <row r="42" spans="3:19" ht="20.100000000000001" customHeight="1" thickBot="1">
      <c r="C42" s="501"/>
      <c r="D42" s="274">
        <f>+D41+1</f>
        <v>30</v>
      </c>
      <c r="E42" s="910"/>
      <c r="F42" s="348"/>
      <c r="G42" s="287">
        <f>+F42-J42</f>
        <v>0</v>
      </c>
      <c r="H42" s="310">
        <v>1</v>
      </c>
      <c r="I42" s="327">
        <f>+H42*G42</f>
        <v>0</v>
      </c>
      <c r="J42" s="303">
        <f>+IF(K42=1,INT(F42-(F42/1.1)),0)</f>
        <v>0</v>
      </c>
      <c r="K42" s="351"/>
      <c r="L42" s="404"/>
      <c r="M42" s="426">
        <f>+IF(L42="○",G42,)</f>
        <v>0</v>
      </c>
      <c r="N42" s="1022"/>
      <c r="O42" s="1023"/>
      <c r="P42" s="1023"/>
      <c r="Q42" s="1024"/>
      <c r="R42" s="635"/>
      <c r="S42" s="522"/>
    </row>
    <row r="43" spans="3:19" ht="20.100000000000001" customHeight="1" thickBot="1">
      <c r="C43" s="573"/>
      <c r="D43" s="903" t="s">
        <v>191</v>
      </c>
      <c r="E43" s="903"/>
      <c r="F43" s="520">
        <f>SUM(F40:F42)</f>
        <v>0</v>
      </c>
      <c r="G43" s="300">
        <f>SUM(G40:G42)</f>
        <v>0</v>
      </c>
      <c r="H43" s="312"/>
      <c r="I43" s="329">
        <f>SUM(I40:I42)</f>
        <v>0</v>
      </c>
      <c r="J43" s="300">
        <f>SUM(J40:J42)</f>
        <v>0</v>
      </c>
      <c r="K43" s="349"/>
      <c r="L43" s="405"/>
      <c r="M43" s="427">
        <f>SUM(M40:M42)</f>
        <v>0</v>
      </c>
      <c r="N43" s="655"/>
      <c r="O43" s="656"/>
      <c r="P43" s="656"/>
      <c r="Q43" s="656"/>
      <c r="R43" s="637"/>
      <c r="S43" s="522"/>
    </row>
    <row r="44" spans="3:19" ht="20.100000000000001" customHeight="1">
      <c r="C44" s="501"/>
      <c r="D44" s="274">
        <f>+D42+1</f>
        <v>31</v>
      </c>
      <c r="E44" s="909" t="s">
        <v>264</v>
      </c>
      <c r="F44" s="350"/>
      <c r="G44" s="287">
        <f>+F44-J44</f>
        <v>0</v>
      </c>
      <c r="H44" s="310">
        <v>1</v>
      </c>
      <c r="I44" s="327">
        <f>+H44*G44</f>
        <v>0</v>
      </c>
      <c r="J44" s="303">
        <f>+IF(K44=1,INT(F44-(F44/1.1)),0)</f>
        <v>0</v>
      </c>
      <c r="K44" s="351"/>
      <c r="L44" s="406"/>
      <c r="M44" s="428">
        <f>+IF(L44="○",G44,)</f>
        <v>0</v>
      </c>
      <c r="N44" s="1022"/>
      <c r="O44" s="1023"/>
      <c r="P44" s="1023"/>
      <c r="Q44" s="1024"/>
      <c r="R44" s="635"/>
      <c r="S44" s="522"/>
    </row>
    <row r="45" spans="3:19" ht="20.100000000000001" customHeight="1">
      <c r="C45" s="501"/>
      <c r="D45" s="274">
        <f>+D44+1</f>
        <v>32</v>
      </c>
      <c r="E45" s="907"/>
      <c r="F45" s="351"/>
      <c r="G45" s="287">
        <f>+F45-J45</f>
        <v>0</v>
      </c>
      <c r="H45" s="310">
        <v>1</v>
      </c>
      <c r="I45" s="327">
        <f>+H45*G45</f>
        <v>0</v>
      </c>
      <c r="J45" s="303">
        <f>+IF(K45=1,INT(F45-(F45/1.1)),0)</f>
        <v>0</v>
      </c>
      <c r="K45" s="351"/>
      <c r="L45" s="408"/>
      <c r="M45" s="430">
        <f>+IF(L45="○",G45,)</f>
        <v>0</v>
      </c>
      <c r="N45" s="1022"/>
      <c r="O45" s="1023"/>
      <c r="P45" s="1023"/>
      <c r="Q45" s="1024"/>
      <c r="R45" s="635"/>
      <c r="S45" s="522"/>
    </row>
    <row r="46" spans="3:19" ht="20.100000000000001" customHeight="1" thickBot="1">
      <c r="C46" s="501"/>
      <c r="D46" s="274">
        <f>+D45+1</f>
        <v>33</v>
      </c>
      <c r="E46" s="910"/>
      <c r="F46" s="348"/>
      <c r="G46" s="287">
        <f>+F46-J46</f>
        <v>0</v>
      </c>
      <c r="H46" s="310">
        <v>1</v>
      </c>
      <c r="I46" s="327">
        <f>+H46*G46</f>
        <v>0</v>
      </c>
      <c r="J46" s="303">
        <f>+IF(K46=1,INT(F46-(F46/1.1)),0)</f>
        <v>0</v>
      </c>
      <c r="K46" s="351"/>
      <c r="L46" s="404"/>
      <c r="M46" s="426">
        <f>+IF(L46="○",G46,)</f>
        <v>0</v>
      </c>
      <c r="N46" s="1022"/>
      <c r="O46" s="1023"/>
      <c r="P46" s="1023"/>
      <c r="Q46" s="1024"/>
      <c r="R46" s="635"/>
      <c r="S46" s="522"/>
    </row>
    <row r="47" spans="3:19" ht="20.100000000000001" customHeight="1" thickBot="1">
      <c r="C47" s="573"/>
      <c r="D47" s="903" t="s">
        <v>191</v>
      </c>
      <c r="E47" s="903"/>
      <c r="F47" s="289">
        <f>SUM(F44:F46)</f>
        <v>0</v>
      </c>
      <c r="G47" s="300">
        <f>SUM(G44:G46)</f>
        <v>0</v>
      </c>
      <c r="H47" s="312"/>
      <c r="I47" s="329">
        <f>SUM(I44:I46)</f>
        <v>0</v>
      </c>
      <c r="J47" s="300">
        <f>SUM(J44:J46)</f>
        <v>0</v>
      </c>
      <c r="K47" s="349"/>
      <c r="L47" s="405"/>
      <c r="M47" s="427">
        <f>SUM(M44:M46)</f>
        <v>0</v>
      </c>
      <c r="N47" s="655"/>
      <c r="O47" s="656"/>
      <c r="P47" s="656"/>
      <c r="Q47" s="656"/>
      <c r="R47" s="637"/>
      <c r="S47" s="522"/>
    </row>
    <row r="48" spans="3:19" ht="20.100000000000001" customHeight="1">
      <c r="C48" s="501"/>
      <c r="D48" s="274">
        <f>+D46+1</f>
        <v>34</v>
      </c>
      <c r="E48" s="909" t="s">
        <v>282</v>
      </c>
      <c r="F48" s="350"/>
      <c r="G48" s="287">
        <f>+F48-J48</f>
        <v>0</v>
      </c>
      <c r="H48" s="310">
        <v>1</v>
      </c>
      <c r="I48" s="327">
        <f>+H48*G48</f>
        <v>0</v>
      </c>
      <c r="J48" s="303">
        <f>+IF(K48=1,INT(F48-(F48/1.1)),0)</f>
        <v>0</v>
      </c>
      <c r="K48" s="351"/>
      <c r="L48" s="406"/>
      <c r="M48" s="428">
        <f>+IF(L48="○",G48,)</f>
        <v>0</v>
      </c>
      <c r="N48" s="1022"/>
      <c r="O48" s="1023"/>
      <c r="P48" s="1023"/>
      <c r="Q48" s="1024"/>
      <c r="R48" s="635"/>
      <c r="S48" s="522"/>
    </row>
    <row r="49" spans="3:19" ht="20.100000000000001" customHeight="1">
      <c r="C49" s="501"/>
      <c r="D49" s="274">
        <f>+D48+1</f>
        <v>35</v>
      </c>
      <c r="E49" s="907"/>
      <c r="F49" s="351"/>
      <c r="G49" s="287">
        <f>+F49-J49</f>
        <v>0</v>
      </c>
      <c r="H49" s="310">
        <v>1</v>
      </c>
      <c r="I49" s="327">
        <f>+H49*G49</f>
        <v>0</v>
      </c>
      <c r="J49" s="303">
        <f>+IF(K49=1,INT(F49-(F49/1.1)),0)</f>
        <v>0</v>
      </c>
      <c r="K49" s="351"/>
      <c r="L49" s="408"/>
      <c r="M49" s="430">
        <f>+IF(L49="○",G49,)</f>
        <v>0</v>
      </c>
      <c r="N49" s="1022"/>
      <c r="O49" s="1023"/>
      <c r="P49" s="1023"/>
      <c r="Q49" s="1024"/>
      <c r="R49" s="635"/>
      <c r="S49" s="522"/>
    </row>
    <row r="50" spans="3:19" ht="20.100000000000001" customHeight="1" thickBot="1">
      <c r="C50" s="501"/>
      <c r="D50" s="274">
        <f>+D49+1</f>
        <v>36</v>
      </c>
      <c r="E50" s="910"/>
      <c r="F50" s="348"/>
      <c r="G50" s="287">
        <f>+F50-J50</f>
        <v>0</v>
      </c>
      <c r="H50" s="310">
        <v>1</v>
      </c>
      <c r="I50" s="327">
        <f>+H50*G50</f>
        <v>0</v>
      </c>
      <c r="J50" s="303">
        <f>+IF(K50=1,INT(F50-(F50/1.1)),0)</f>
        <v>0</v>
      </c>
      <c r="K50" s="351"/>
      <c r="L50" s="404"/>
      <c r="M50" s="426">
        <f>+IF(L50="○",G50,)</f>
        <v>0</v>
      </c>
      <c r="N50" s="1022"/>
      <c r="O50" s="1023"/>
      <c r="P50" s="1023"/>
      <c r="Q50" s="1024"/>
      <c r="R50" s="635"/>
      <c r="S50" s="522"/>
    </row>
    <row r="51" spans="3:19" ht="20.100000000000001" customHeight="1" thickBot="1">
      <c r="C51" s="573"/>
      <c r="D51" s="903" t="s">
        <v>191</v>
      </c>
      <c r="E51" s="903"/>
      <c r="F51" s="289">
        <f>SUM(F48:F50)</f>
        <v>0</v>
      </c>
      <c r="G51" s="302">
        <f>SUM(G48:G50)</f>
        <v>0</v>
      </c>
      <c r="H51" s="312"/>
      <c r="I51" s="329">
        <f>SUM(I48:I50)</f>
        <v>0</v>
      </c>
      <c r="J51" s="300">
        <f>SUM(J48:J50)</f>
        <v>0</v>
      </c>
      <c r="K51" s="349"/>
      <c r="L51" s="405"/>
      <c r="M51" s="427">
        <f>SUM(M48:M50)</f>
        <v>0</v>
      </c>
      <c r="N51" s="655"/>
      <c r="O51" s="656"/>
      <c r="P51" s="656"/>
      <c r="Q51" s="656"/>
      <c r="R51" s="637"/>
      <c r="S51" s="522"/>
    </row>
    <row r="52" spans="3:19" ht="20.100000000000001" customHeight="1">
      <c r="C52" s="501"/>
      <c r="D52" s="276">
        <f>+D50+1</f>
        <v>37</v>
      </c>
      <c r="E52" s="907" t="s">
        <v>283</v>
      </c>
      <c r="F52" s="353"/>
      <c r="G52" s="290">
        <f t="shared" ref="G52:G59" si="10">+F52-J52</f>
        <v>0</v>
      </c>
      <c r="H52" s="313">
        <v>1</v>
      </c>
      <c r="I52" s="330">
        <f t="shared" ref="I52:I59" si="11">+H52*G52</f>
        <v>0</v>
      </c>
      <c r="J52" s="164">
        <f t="shared" ref="J52:J59" si="12">+IF(K52=1,INT(F52-(F52/1.1)),0)</f>
        <v>0</v>
      </c>
      <c r="K52" s="350"/>
      <c r="L52" s="406"/>
      <c r="M52" s="428">
        <f t="shared" ref="M52:M59" si="13">+IF(L52="○",G52,)</f>
        <v>0</v>
      </c>
      <c r="N52" s="1022"/>
      <c r="O52" s="1023"/>
      <c r="P52" s="1023"/>
      <c r="Q52" s="1024"/>
      <c r="R52" s="644"/>
      <c r="S52" s="522"/>
    </row>
    <row r="53" spans="3:19" ht="20.100000000000001" customHeight="1">
      <c r="C53" s="501"/>
      <c r="D53" s="274">
        <f t="shared" ref="D53:D59" si="14">+D52+1</f>
        <v>38</v>
      </c>
      <c r="E53" s="907"/>
      <c r="F53" s="351"/>
      <c r="G53" s="287">
        <f t="shared" si="10"/>
        <v>0</v>
      </c>
      <c r="H53" s="310">
        <v>1</v>
      </c>
      <c r="I53" s="327">
        <f t="shared" si="11"/>
        <v>0</v>
      </c>
      <c r="J53" s="303">
        <f t="shared" si="12"/>
        <v>0</v>
      </c>
      <c r="K53" s="351"/>
      <c r="L53" s="408"/>
      <c r="M53" s="430">
        <f t="shared" si="13"/>
        <v>0</v>
      </c>
      <c r="N53" s="1022"/>
      <c r="O53" s="1023"/>
      <c r="P53" s="1023"/>
      <c r="Q53" s="1024"/>
      <c r="R53" s="635"/>
      <c r="S53" s="522"/>
    </row>
    <row r="54" spans="3:19" ht="20.100000000000001" customHeight="1">
      <c r="C54" s="501"/>
      <c r="D54" s="274">
        <f t="shared" si="14"/>
        <v>39</v>
      </c>
      <c r="E54" s="907"/>
      <c r="F54" s="351"/>
      <c r="G54" s="287">
        <f t="shared" si="10"/>
        <v>0</v>
      </c>
      <c r="H54" s="310">
        <v>1</v>
      </c>
      <c r="I54" s="327">
        <f t="shared" si="11"/>
        <v>0</v>
      </c>
      <c r="J54" s="303">
        <f t="shared" si="12"/>
        <v>0</v>
      </c>
      <c r="K54" s="351"/>
      <c r="L54" s="408"/>
      <c r="M54" s="430">
        <f t="shared" si="13"/>
        <v>0</v>
      </c>
      <c r="N54" s="1022"/>
      <c r="O54" s="1023"/>
      <c r="P54" s="1023"/>
      <c r="Q54" s="1024"/>
      <c r="R54" s="635"/>
      <c r="S54" s="522"/>
    </row>
    <row r="55" spans="3:19" ht="20.100000000000001" customHeight="1">
      <c r="C55" s="501"/>
      <c r="D55" s="274">
        <f t="shared" si="14"/>
        <v>40</v>
      </c>
      <c r="E55" s="907"/>
      <c r="F55" s="351"/>
      <c r="G55" s="287">
        <f t="shared" si="10"/>
        <v>0</v>
      </c>
      <c r="H55" s="310">
        <v>1</v>
      </c>
      <c r="I55" s="327">
        <f t="shared" si="11"/>
        <v>0</v>
      </c>
      <c r="J55" s="303">
        <f t="shared" si="12"/>
        <v>0</v>
      </c>
      <c r="K55" s="351"/>
      <c r="L55" s="408"/>
      <c r="M55" s="430">
        <f t="shared" si="13"/>
        <v>0</v>
      </c>
      <c r="N55" s="1022"/>
      <c r="O55" s="1023"/>
      <c r="P55" s="1023"/>
      <c r="Q55" s="1024"/>
      <c r="R55" s="635"/>
      <c r="S55" s="522"/>
    </row>
    <row r="56" spans="3:19" ht="20.100000000000001" customHeight="1">
      <c r="C56" s="501"/>
      <c r="D56" s="274">
        <f t="shared" si="14"/>
        <v>41</v>
      </c>
      <c r="E56" s="907"/>
      <c r="F56" s="351"/>
      <c r="G56" s="287">
        <f t="shared" si="10"/>
        <v>0</v>
      </c>
      <c r="H56" s="310">
        <v>1</v>
      </c>
      <c r="I56" s="327">
        <f t="shared" si="11"/>
        <v>0</v>
      </c>
      <c r="J56" s="303">
        <f t="shared" si="12"/>
        <v>0</v>
      </c>
      <c r="K56" s="351"/>
      <c r="L56" s="408"/>
      <c r="M56" s="430">
        <f t="shared" si="13"/>
        <v>0</v>
      </c>
      <c r="N56" s="1022"/>
      <c r="O56" s="1023"/>
      <c r="P56" s="1023"/>
      <c r="Q56" s="1024"/>
      <c r="R56" s="635"/>
      <c r="S56" s="522"/>
    </row>
    <row r="57" spans="3:19" ht="20.100000000000001" customHeight="1">
      <c r="C57" s="501"/>
      <c r="D57" s="274">
        <f t="shared" si="14"/>
        <v>42</v>
      </c>
      <c r="E57" s="907"/>
      <c r="F57" s="351"/>
      <c r="G57" s="287">
        <f t="shared" si="10"/>
        <v>0</v>
      </c>
      <c r="H57" s="310">
        <v>1</v>
      </c>
      <c r="I57" s="327">
        <f t="shared" si="11"/>
        <v>0</v>
      </c>
      <c r="J57" s="303">
        <f t="shared" si="12"/>
        <v>0</v>
      </c>
      <c r="K57" s="351"/>
      <c r="L57" s="408"/>
      <c r="M57" s="430">
        <f t="shared" si="13"/>
        <v>0</v>
      </c>
      <c r="N57" s="1022"/>
      <c r="O57" s="1023"/>
      <c r="P57" s="1023"/>
      <c r="Q57" s="1024"/>
      <c r="R57" s="635"/>
      <c r="S57" s="522"/>
    </row>
    <row r="58" spans="3:19" ht="20.100000000000001" customHeight="1">
      <c r="C58" s="501"/>
      <c r="D58" s="274">
        <f t="shared" si="14"/>
        <v>43</v>
      </c>
      <c r="E58" s="907"/>
      <c r="F58" s="351"/>
      <c r="G58" s="287">
        <f t="shared" si="10"/>
        <v>0</v>
      </c>
      <c r="H58" s="310">
        <v>1</v>
      </c>
      <c r="I58" s="327">
        <f t="shared" si="11"/>
        <v>0</v>
      </c>
      <c r="J58" s="303">
        <f t="shared" si="12"/>
        <v>0</v>
      </c>
      <c r="K58" s="351"/>
      <c r="L58" s="408"/>
      <c r="M58" s="430">
        <f t="shared" si="13"/>
        <v>0</v>
      </c>
      <c r="N58" s="1022"/>
      <c r="O58" s="1023"/>
      <c r="P58" s="1023"/>
      <c r="Q58" s="1024"/>
      <c r="R58" s="635"/>
      <c r="S58" s="522"/>
    </row>
    <row r="59" spans="3:19" ht="20.100000000000001" customHeight="1" thickBot="1">
      <c r="C59" s="501"/>
      <c r="D59" s="274">
        <f t="shared" si="14"/>
        <v>44</v>
      </c>
      <c r="E59" s="907"/>
      <c r="F59" s="348"/>
      <c r="G59" s="288">
        <f t="shared" si="10"/>
        <v>0</v>
      </c>
      <c r="H59" s="311">
        <v>1</v>
      </c>
      <c r="I59" s="328">
        <f t="shared" si="11"/>
        <v>0</v>
      </c>
      <c r="J59" s="338">
        <f t="shared" si="12"/>
        <v>0</v>
      </c>
      <c r="K59" s="348"/>
      <c r="L59" s="404"/>
      <c r="M59" s="426">
        <f t="shared" si="13"/>
        <v>0</v>
      </c>
      <c r="N59" s="1022"/>
      <c r="O59" s="1023"/>
      <c r="P59" s="1023"/>
      <c r="Q59" s="1024"/>
      <c r="R59" s="636"/>
      <c r="S59" s="522"/>
    </row>
    <row r="60" spans="3:19" ht="20.100000000000001" customHeight="1" thickBot="1">
      <c r="C60" s="573"/>
      <c r="D60" s="903" t="s">
        <v>191</v>
      </c>
      <c r="E60" s="903"/>
      <c r="F60" s="289">
        <f>SUM(F52:F59)</f>
        <v>0</v>
      </c>
      <c r="G60" s="300">
        <f>SUM(G52:G59)</f>
        <v>0</v>
      </c>
      <c r="H60" s="312"/>
      <c r="I60" s="329">
        <f>SUM(I52:I59)</f>
        <v>0</v>
      </c>
      <c r="J60" s="300">
        <f>SUM(J52:J59)</f>
        <v>0</v>
      </c>
      <c r="K60" s="349"/>
      <c r="L60" s="405"/>
      <c r="M60" s="427">
        <f>SUM(M52:M59)</f>
        <v>0</v>
      </c>
      <c r="N60" s="653"/>
      <c r="O60" s="654"/>
      <c r="P60" s="654"/>
      <c r="Q60" s="654"/>
      <c r="R60" s="637"/>
      <c r="S60" s="522"/>
    </row>
    <row r="61" spans="3:19" ht="20.100000000000001" customHeight="1">
      <c r="C61" s="501"/>
      <c r="D61" s="274">
        <f>+D59+1</f>
        <v>45</v>
      </c>
      <c r="E61" s="909" t="s">
        <v>28</v>
      </c>
      <c r="F61" s="350"/>
      <c r="G61" s="290">
        <f>+F61-J61</f>
        <v>0</v>
      </c>
      <c r="H61" s="313">
        <v>1</v>
      </c>
      <c r="I61" s="330">
        <f>+INT(H61*G61)</f>
        <v>0</v>
      </c>
      <c r="J61" s="164">
        <f>+IF(K61=1,INT(F61-(F61/1.1)),0)</f>
        <v>0</v>
      </c>
      <c r="K61" s="350"/>
      <c r="L61" s="406"/>
      <c r="M61" s="428"/>
      <c r="N61" s="1022"/>
      <c r="O61" s="1023"/>
      <c r="P61" s="1023"/>
      <c r="Q61" s="1024"/>
      <c r="R61" s="638"/>
      <c r="S61" s="522"/>
    </row>
    <row r="62" spans="3:19" ht="20.100000000000001" customHeight="1">
      <c r="C62" s="501"/>
      <c r="D62" s="274">
        <f>+D61+1</f>
        <v>46</v>
      </c>
      <c r="E62" s="907"/>
      <c r="F62" s="351"/>
      <c r="G62" s="287">
        <f>+F62-J62</f>
        <v>0</v>
      </c>
      <c r="H62" s="310">
        <v>1</v>
      </c>
      <c r="I62" s="327">
        <f>+INT(H62*G62)</f>
        <v>0</v>
      </c>
      <c r="J62" s="303">
        <f>+IF(K62=1,INT(F62-(F62/1.1)),0)</f>
        <v>0</v>
      </c>
      <c r="K62" s="351"/>
      <c r="L62" s="408"/>
      <c r="M62" s="430">
        <f>+IF(L62="○",G62,)</f>
        <v>0</v>
      </c>
      <c r="N62" s="1022"/>
      <c r="O62" s="1023"/>
      <c r="P62" s="1023"/>
      <c r="Q62" s="1024"/>
      <c r="R62" s="638"/>
      <c r="S62" s="522"/>
    </row>
    <row r="63" spans="3:19" ht="20.100000000000001" customHeight="1">
      <c r="C63" s="501"/>
      <c r="D63" s="274">
        <f>+D62+1</f>
        <v>47</v>
      </c>
      <c r="E63" s="907"/>
      <c r="F63" s="351"/>
      <c r="G63" s="287">
        <f>+F63-J63</f>
        <v>0</v>
      </c>
      <c r="H63" s="310">
        <v>1</v>
      </c>
      <c r="I63" s="327">
        <f>+INT(H63*G63)</f>
        <v>0</v>
      </c>
      <c r="J63" s="303">
        <f>+IF(K63=1,INT(F63-(F63/1.1)),0)</f>
        <v>0</v>
      </c>
      <c r="K63" s="351"/>
      <c r="L63" s="408"/>
      <c r="M63" s="430">
        <f>+IF(L63="○",G63,)</f>
        <v>0</v>
      </c>
      <c r="N63" s="1022"/>
      <c r="O63" s="1023"/>
      <c r="P63" s="1023"/>
      <c r="Q63" s="1024"/>
      <c r="R63" s="638"/>
      <c r="S63" s="522"/>
    </row>
    <row r="64" spans="3:19" ht="20.100000000000001" customHeight="1">
      <c r="C64" s="501"/>
      <c r="D64" s="274">
        <f>+D63+1</f>
        <v>48</v>
      </c>
      <c r="E64" s="907"/>
      <c r="F64" s="351"/>
      <c r="G64" s="287">
        <f>+F64-J64</f>
        <v>0</v>
      </c>
      <c r="H64" s="310">
        <v>1</v>
      </c>
      <c r="I64" s="327">
        <f>+INT(H64*G64)</f>
        <v>0</v>
      </c>
      <c r="J64" s="303">
        <f>+IF(K64=1,INT(F64-(F64/1.1)),0)</f>
        <v>0</v>
      </c>
      <c r="K64" s="351"/>
      <c r="L64" s="408"/>
      <c r="M64" s="430">
        <f>+IF(L64="○",G64,)</f>
        <v>0</v>
      </c>
      <c r="N64" s="1022"/>
      <c r="O64" s="1023"/>
      <c r="P64" s="1023"/>
      <c r="Q64" s="1024"/>
      <c r="R64" s="638"/>
      <c r="S64" s="522"/>
    </row>
    <row r="65" spans="3:19" ht="20.100000000000001" customHeight="1" thickBot="1">
      <c r="C65" s="501"/>
      <c r="D65" s="274">
        <f>+D64+1</f>
        <v>49</v>
      </c>
      <c r="E65" s="910"/>
      <c r="F65" s="348"/>
      <c r="G65" s="288">
        <f>+F65-J65</f>
        <v>0</v>
      </c>
      <c r="H65" s="311">
        <v>1</v>
      </c>
      <c r="I65" s="328">
        <f>+INT(H65*G65)</f>
        <v>0</v>
      </c>
      <c r="J65" s="338">
        <f>+IF(K65=1,INT(F65-(F65/1.1)),0)</f>
        <v>0</v>
      </c>
      <c r="K65" s="348"/>
      <c r="L65" s="404"/>
      <c r="M65" s="426">
        <f>+IF(L65="○",G65,)</f>
        <v>0</v>
      </c>
      <c r="N65" s="1022"/>
      <c r="O65" s="1023"/>
      <c r="P65" s="1023"/>
      <c r="Q65" s="1024"/>
      <c r="R65" s="639"/>
      <c r="S65" s="522"/>
    </row>
    <row r="66" spans="3:19" ht="20.100000000000001" customHeight="1" thickBot="1">
      <c r="C66" s="574"/>
      <c r="D66" s="906" t="s">
        <v>191</v>
      </c>
      <c r="E66" s="906"/>
      <c r="F66" s="289">
        <f>SUM(F61:F65)</f>
        <v>0</v>
      </c>
      <c r="G66" s="301">
        <f>SUM(G61:G65)</f>
        <v>0</v>
      </c>
      <c r="H66" s="314"/>
      <c r="I66" s="331">
        <f>SUM(I61:I65)</f>
        <v>0</v>
      </c>
      <c r="J66" s="301">
        <f>SUM(J61:J65)</f>
        <v>0</v>
      </c>
      <c r="K66" s="352"/>
      <c r="L66" s="412"/>
      <c r="M66" s="605">
        <f>SUM(M61:M65)</f>
        <v>0</v>
      </c>
      <c r="N66" s="657"/>
      <c r="O66" s="658"/>
      <c r="P66" s="658"/>
      <c r="Q66" s="658"/>
      <c r="R66" s="645"/>
      <c r="S66" s="522"/>
    </row>
    <row r="67" spans="3:19" ht="20.100000000000001" customHeight="1" thickBot="1">
      <c r="C67" s="506"/>
      <c r="D67" s="277">
        <f>+D65+1</f>
        <v>50</v>
      </c>
      <c r="E67" s="911" t="s">
        <v>284</v>
      </c>
      <c r="F67" s="353"/>
      <c r="G67" s="291">
        <f>+F67-J67</f>
        <v>0</v>
      </c>
      <c r="H67" s="315">
        <v>1</v>
      </c>
      <c r="I67" s="332">
        <f>+INT(H67*G67)</f>
        <v>0</v>
      </c>
      <c r="J67" s="339">
        <f>+IF(K67=1,INT(F67-(F67/1.1)),0)</f>
        <v>0</v>
      </c>
      <c r="K67" s="353"/>
      <c r="L67" s="415"/>
      <c r="M67" s="608">
        <f>+IF(L67="○",G67,)</f>
        <v>0</v>
      </c>
      <c r="N67" s="1025"/>
      <c r="O67" s="1026"/>
      <c r="P67" s="1026"/>
      <c r="Q67" s="1027"/>
      <c r="R67" s="646"/>
      <c r="S67" s="522"/>
    </row>
    <row r="68" spans="3:19" ht="20.100000000000001" customHeight="1" thickBot="1">
      <c r="C68" s="501"/>
      <c r="D68" s="274">
        <f>+D67+1</f>
        <v>51</v>
      </c>
      <c r="E68" s="911"/>
      <c r="F68" s="351"/>
      <c r="G68" s="287">
        <f>+F68-J68</f>
        <v>0</v>
      </c>
      <c r="H68" s="310">
        <v>1</v>
      </c>
      <c r="I68" s="327">
        <f>+INT(H68*G68)</f>
        <v>0</v>
      </c>
      <c r="J68" s="303">
        <f>+IF(K68=1,INT(F68-(F68/1.1)),0)</f>
        <v>0</v>
      </c>
      <c r="K68" s="351"/>
      <c r="L68" s="408"/>
      <c r="M68" s="430">
        <f>+IF(L68="○",G68,)</f>
        <v>0</v>
      </c>
      <c r="N68" s="1022"/>
      <c r="O68" s="1023"/>
      <c r="P68" s="1023"/>
      <c r="Q68" s="1024"/>
      <c r="R68" s="638"/>
      <c r="S68" s="522"/>
    </row>
    <row r="69" spans="3:19" ht="20.100000000000001" customHeight="1" thickBot="1">
      <c r="C69" s="501"/>
      <c r="D69" s="274">
        <f>+D68+1</f>
        <v>52</v>
      </c>
      <c r="E69" s="911"/>
      <c r="F69" s="351"/>
      <c r="G69" s="287">
        <f>+F69-J69</f>
        <v>0</v>
      </c>
      <c r="H69" s="310">
        <v>1</v>
      </c>
      <c r="I69" s="327">
        <f>+INT(H69*G69)</f>
        <v>0</v>
      </c>
      <c r="J69" s="303">
        <f>+IF(K69=1,INT(F69-(F69/1.1)),0)</f>
        <v>0</v>
      </c>
      <c r="K69" s="351"/>
      <c r="L69" s="408"/>
      <c r="M69" s="430">
        <f>+IF(L69="○",G69,)</f>
        <v>0</v>
      </c>
      <c r="N69" s="1022"/>
      <c r="O69" s="1023"/>
      <c r="P69" s="1023"/>
      <c r="Q69" s="1024"/>
      <c r="R69" s="638"/>
      <c r="S69" s="522"/>
    </row>
    <row r="70" spans="3:19" ht="20.100000000000001" customHeight="1" thickBot="1">
      <c r="C70" s="501"/>
      <c r="D70" s="274">
        <f>+D69+1</f>
        <v>53</v>
      </c>
      <c r="E70" s="911"/>
      <c r="F70" s="348"/>
      <c r="G70" s="288">
        <f>+F70-J70</f>
        <v>0</v>
      </c>
      <c r="H70" s="311">
        <v>1</v>
      </c>
      <c r="I70" s="328">
        <f>+INT(H70*G70)</f>
        <v>0</v>
      </c>
      <c r="J70" s="338">
        <f>+IF(K70=1,INT(F70-(F70/1.1)),0)</f>
        <v>0</v>
      </c>
      <c r="K70" s="348"/>
      <c r="L70" s="404"/>
      <c r="M70" s="426">
        <f>+IF(L70="○",G70,)</f>
        <v>0</v>
      </c>
      <c r="N70" s="1022"/>
      <c r="O70" s="1023"/>
      <c r="P70" s="1023"/>
      <c r="Q70" s="1024"/>
      <c r="R70" s="639"/>
      <c r="S70" s="522"/>
    </row>
    <row r="71" spans="3:19" ht="20.100000000000001" customHeight="1" thickBot="1">
      <c r="C71" s="573"/>
      <c r="D71" s="903" t="s">
        <v>191</v>
      </c>
      <c r="E71" s="903"/>
      <c r="F71" s="289">
        <f>SUM(F67:F70)</f>
        <v>0</v>
      </c>
      <c r="G71" s="300">
        <f>SUM(G67:G70)</f>
        <v>0</v>
      </c>
      <c r="H71" s="312"/>
      <c r="I71" s="329">
        <f>SUM(I67:I70)</f>
        <v>0</v>
      </c>
      <c r="J71" s="300">
        <f>SUM(J67:J70)</f>
        <v>0</v>
      </c>
      <c r="K71" s="349"/>
      <c r="L71" s="405"/>
      <c r="M71" s="427">
        <f>SUM(M67:M70)</f>
        <v>0</v>
      </c>
      <c r="N71" s="653"/>
      <c r="O71" s="654"/>
      <c r="P71" s="654"/>
      <c r="Q71" s="654"/>
      <c r="R71" s="640"/>
      <c r="S71" s="522"/>
    </row>
    <row r="72" spans="3:19" ht="20.100000000000001" customHeight="1">
      <c r="C72" s="501"/>
      <c r="D72" s="274">
        <f>+D70+1</f>
        <v>54</v>
      </c>
      <c r="E72" s="909" t="s">
        <v>322</v>
      </c>
      <c r="F72" s="350"/>
      <c r="G72" s="287">
        <f>+F72-J72</f>
        <v>0</v>
      </c>
      <c r="H72" s="310">
        <v>1</v>
      </c>
      <c r="I72" s="327">
        <f>+H72*G72</f>
        <v>0</v>
      </c>
      <c r="J72" s="303">
        <f>+IF(K72=1,INT(F72-(F72/1.1)),0)</f>
        <v>0</v>
      </c>
      <c r="K72" s="351"/>
      <c r="L72" s="406"/>
      <c r="M72" s="428">
        <f>+IF(L72="○",G72,)</f>
        <v>0</v>
      </c>
      <c r="N72" s="1022"/>
      <c r="O72" s="1023"/>
      <c r="P72" s="1023"/>
      <c r="Q72" s="1024"/>
      <c r="R72" s="641"/>
      <c r="S72" s="522"/>
    </row>
    <row r="73" spans="3:19" ht="20.100000000000001" customHeight="1">
      <c r="C73" s="501"/>
      <c r="D73" s="274">
        <f>+D72+1</f>
        <v>55</v>
      </c>
      <c r="E73" s="907"/>
      <c r="F73" s="351"/>
      <c r="G73" s="287">
        <f>+F73-J73</f>
        <v>0</v>
      </c>
      <c r="H73" s="310">
        <v>1</v>
      </c>
      <c r="I73" s="327">
        <f>+H73*G73</f>
        <v>0</v>
      </c>
      <c r="J73" s="303">
        <f>+IF(K73=1,INT(F73-(F73/1.1)),0)</f>
        <v>0</v>
      </c>
      <c r="K73" s="351"/>
      <c r="L73" s="408"/>
      <c r="M73" s="430">
        <f>+IF(L73="○",G73,)</f>
        <v>0</v>
      </c>
      <c r="N73" s="1022"/>
      <c r="O73" s="1023"/>
      <c r="P73" s="1023"/>
      <c r="Q73" s="1024"/>
      <c r="R73" s="635"/>
      <c r="S73" s="522"/>
    </row>
    <row r="74" spans="3:19" ht="20.100000000000001" customHeight="1" thickBot="1">
      <c r="C74" s="501"/>
      <c r="D74" s="274">
        <f>+D73+1</f>
        <v>56</v>
      </c>
      <c r="E74" s="910"/>
      <c r="F74" s="348"/>
      <c r="G74" s="287">
        <f>+F74-J74</f>
        <v>0</v>
      </c>
      <c r="H74" s="310">
        <v>1</v>
      </c>
      <c r="I74" s="327">
        <f>+H74*G74</f>
        <v>0</v>
      </c>
      <c r="J74" s="303">
        <f>+IF(K74=1,INT(F74-(F74/1.1)),0)</f>
        <v>0</v>
      </c>
      <c r="K74" s="351"/>
      <c r="L74" s="404"/>
      <c r="M74" s="426">
        <f>+IF(L74="○",G74,)</f>
        <v>0</v>
      </c>
      <c r="N74" s="1022"/>
      <c r="O74" s="1023"/>
      <c r="P74" s="1023"/>
      <c r="Q74" s="1024"/>
      <c r="R74" s="635"/>
      <c r="S74" s="522"/>
    </row>
    <row r="75" spans="3:19" ht="20.100000000000001" customHeight="1" thickBot="1">
      <c r="C75" s="573"/>
      <c r="D75" s="903" t="s">
        <v>191</v>
      </c>
      <c r="E75" s="903"/>
      <c r="F75" s="289">
        <f>SUM(F72:F74)</f>
        <v>0</v>
      </c>
      <c r="G75" s="300">
        <f>SUM(G72:G74)</f>
        <v>0</v>
      </c>
      <c r="H75" s="312"/>
      <c r="I75" s="329">
        <f>SUM(I72:I74)</f>
        <v>0</v>
      </c>
      <c r="J75" s="300">
        <f>SUM(J72:J74)</f>
        <v>0</v>
      </c>
      <c r="K75" s="349"/>
      <c r="L75" s="405"/>
      <c r="M75" s="427">
        <f>SUM(M72:M74)</f>
        <v>0</v>
      </c>
      <c r="N75" s="655"/>
      <c r="O75" s="656"/>
      <c r="P75" s="656"/>
      <c r="Q75" s="656"/>
      <c r="R75" s="637"/>
      <c r="S75" s="522"/>
    </row>
    <row r="76" spans="3:19" ht="20.100000000000001" customHeight="1">
      <c r="C76" s="501"/>
      <c r="D76" s="274">
        <f>+D74+1</f>
        <v>57</v>
      </c>
      <c r="E76" s="905" t="s">
        <v>275</v>
      </c>
      <c r="F76" s="350"/>
      <c r="G76" s="287">
        <f>+F76-J76</f>
        <v>0</v>
      </c>
      <c r="H76" s="310">
        <v>1</v>
      </c>
      <c r="I76" s="327">
        <f>+INT(H76*G76)</f>
        <v>0</v>
      </c>
      <c r="J76" s="303">
        <f>+IF(K76=1,INT(F76-(F76/1.1)),0)</f>
        <v>0</v>
      </c>
      <c r="K76" s="351"/>
      <c r="L76" s="411" t="s">
        <v>95</v>
      </c>
      <c r="M76" s="604">
        <f>+IF(L76="○",G76,)</f>
        <v>0</v>
      </c>
      <c r="N76" s="1022"/>
      <c r="O76" s="1023"/>
      <c r="P76" s="1023"/>
      <c r="Q76" s="1024"/>
      <c r="R76" s="641"/>
      <c r="S76" s="522"/>
    </row>
    <row r="77" spans="3:19" ht="20.100000000000001" customHeight="1">
      <c r="C77" s="501"/>
      <c r="D77" s="274">
        <f>+D76+1</f>
        <v>58</v>
      </c>
      <c r="E77" s="905"/>
      <c r="F77" s="350"/>
      <c r="G77" s="287">
        <f>+F77-J77</f>
        <v>0</v>
      </c>
      <c r="H77" s="310">
        <v>1</v>
      </c>
      <c r="I77" s="327">
        <f>+INT(H77*G77)</f>
        <v>0</v>
      </c>
      <c r="J77" s="303">
        <f>+IF(K77=1,INT(F77-(F77/1.1)),0)</f>
        <v>0</v>
      </c>
      <c r="K77" s="351"/>
      <c r="L77" s="411"/>
      <c r="M77" s="604">
        <f>+IF(L77="○",G77,)</f>
        <v>0</v>
      </c>
      <c r="N77" s="1022"/>
      <c r="O77" s="1023"/>
      <c r="P77" s="1023"/>
      <c r="Q77" s="1024"/>
      <c r="R77" s="635"/>
      <c r="S77" s="522"/>
    </row>
    <row r="78" spans="3:19" ht="20.100000000000001" customHeight="1">
      <c r="C78" s="501"/>
      <c r="D78" s="274">
        <f>+D77+1</f>
        <v>59</v>
      </c>
      <c r="E78" s="905"/>
      <c r="F78" s="351"/>
      <c r="G78" s="287">
        <f>+F78-J78</f>
        <v>0</v>
      </c>
      <c r="H78" s="310">
        <v>1</v>
      </c>
      <c r="I78" s="327">
        <f>+INT(H78*G78)</f>
        <v>0</v>
      </c>
      <c r="J78" s="303">
        <f>+IF(K78=1,INT(F78-(F78/1.1)),0)</f>
        <v>0</v>
      </c>
      <c r="K78" s="351"/>
      <c r="L78" s="411"/>
      <c r="M78" s="604">
        <f>+IF(L78="○",G78,)</f>
        <v>0</v>
      </c>
      <c r="N78" s="1022"/>
      <c r="O78" s="1023"/>
      <c r="P78" s="1023"/>
      <c r="Q78" s="1024"/>
      <c r="R78" s="635"/>
      <c r="S78" s="522"/>
    </row>
    <row r="79" spans="3:19" ht="20.100000000000001" customHeight="1" thickBot="1">
      <c r="C79" s="501"/>
      <c r="D79" s="278">
        <f>+D78+1</f>
        <v>60</v>
      </c>
      <c r="E79" s="905"/>
      <c r="F79" s="348"/>
      <c r="G79" s="287">
        <f>+F79-J79</f>
        <v>0</v>
      </c>
      <c r="H79" s="310">
        <v>1</v>
      </c>
      <c r="I79" s="327">
        <f>+INT(H79*G79)</f>
        <v>0</v>
      </c>
      <c r="J79" s="303">
        <f>+IF(K79=1,INT(F79-(F79/1.1)),0)</f>
        <v>0</v>
      </c>
      <c r="K79" s="351"/>
      <c r="L79" s="411"/>
      <c r="M79" s="604">
        <f>+IF(L79="○",G79,)</f>
        <v>0</v>
      </c>
      <c r="N79" s="1022"/>
      <c r="O79" s="1023"/>
      <c r="P79" s="1023"/>
      <c r="Q79" s="1024"/>
      <c r="R79" s="635"/>
      <c r="S79" s="522"/>
    </row>
    <row r="80" spans="3:19" ht="20.100000000000001" customHeight="1" thickBot="1">
      <c r="C80" s="573"/>
      <c r="D80" s="903" t="s">
        <v>191</v>
      </c>
      <c r="E80" s="903"/>
      <c r="F80" s="289">
        <f>SUM(F76:F79)</f>
        <v>0</v>
      </c>
      <c r="G80" s="300">
        <f>SUM(G76:G79)</f>
        <v>0</v>
      </c>
      <c r="H80" s="312"/>
      <c r="I80" s="329">
        <f>SUM(I76:I79)</f>
        <v>0</v>
      </c>
      <c r="J80" s="300">
        <f>SUM(J76:J79)</f>
        <v>0</v>
      </c>
      <c r="K80" s="349"/>
      <c r="L80" s="405"/>
      <c r="M80" s="427">
        <f>SUM(M76:M79)</f>
        <v>0</v>
      </c>
      <c r="N80" s="655"/>
      <c r="O80" s="656"/>
      <c r="P80" s="656"/>
      <c r="Q80" s="656"/>
      <c r="R80" s="637"/>
      <c r="S80" s="522"/>
    </row>
    <row r="81" spans="3:19" ht="20.100000000000001" customHeight="1">
      <c r="C81" s="501"/>
      <c r="D81" s="274">
        <f>+D79+1</f>
        <v>61</v>
      </c>
      <c r="E81" s="904" t="s">
        <v>243</v>
      </c>
      <c r="F81" s="350"/>
      <c r="G81" s="287">
        <f>+F81-J81</f>
        <v>0</v>
      </c>
      <c r="H81" s="310">
        <v>1</v>
      </c>
      <c r="I81" s="327">
        <f>+INT(H81*G81)</f>
        <v>0</v>
      </c>
      <c r="J81" s="303">
        <f>+IF(K81=1,INT(F81-(F81/1.1)),0)</f>
        <v>0</v>
      </c>
      <c r="K81" s="351"/>
      <c r="L81" s="406"/>
      <c r="M81" s="428">
        <f>+IF(L81="○",G81,)</f>
        <v>0</v>
      </c>
      <c r="N81" s="1022"/>
      <c r="O81" s="1023"/>
      <c r="P81" s="1023"/>
      <c r="Q81" s="1024"/>
      <c r="R81" s="638"/>
      <c r="S81" s="522"/>
    </row>
    <row r="82" spans="3:19" ht="20.100000000000001" customHeight="1">
      <c r="C82" s="501"/>
      <c r="D82" s="274">
        <f>+D81+1</f>
        <v>62</v>
      </c>
      <c r="E82" s="904"/>
      <c r="F82" s="351"/>
      <c r="G82" s="287">
        <f>+F82-J82</f>
        <v>0</v>
      </c>
      <c r="H82" s="310">
        <v>1</v>
      </c>
      <c r="I82" s="327">
        <f>+INT(H82*G82)</f>
        <v>0</v>
      </c>
      <c r="J82" s="303">
        <f>+IF(K82=1,INT(F82-(F82/1.1)),0)</f>
        <v>0</v>
      </c>
      <c r="K82" s="351"/>
      <c r="L82" s="408"/>
      <c r="M82" s="430">
        <f>+IF(L82="○",G82,)</f>
        <v>0</v>
      </c>
      <c r="N82" s="1022"/>
      <c r="O82" s="1023"/>
      <c r="P82" s="1023"/>
      <c r="Q82" s="1024"/>
      <c r="R82" s="638"/>
      <c r="S82" s="522"/>
    </row>
    <row r="83" spans="3:19" ht="20.100000000000001" customHeight="1" thickBot="1">
      <c r="C83" s="501"/>
      <c r="D83" s="274">
        <f>+D82+1</f>
        <v>63</v>
      </c>
      <c r="E83" s="904"/>
      <c r="F83" s="348"/>
      <c r="G83" s="287">
        <f>+F83-J83</f>
        <v>0</v>
      </c>
      <c r="H83" s="310">
        <v>1</v>
      </c>
      <c r="I83" s="327">
        <f>+INT(H83*G83)</f>
        <v>0</v>
      </c>
      <c r="J83" s="303">
        <f>+IF(K83=1,INT(F83-(F83/1.1)),0)</f>
        <v>0</v>
      </c>
      <c r="K83" s="351"/>
      <c r="L83" s="404"/>
      <c r="M83" s="426">
        <f>+IF(L83="○",G83,)</f>
        <v>0</v>
      </c>
      <c r="N83" s="1022"/>
      <c r="O83" s="1023"/>
      <c r="P83" s="1023"/>
      <c r="Q83" s="1024"/>
      <c r="R83" s="638"/>
      <c r="S83" s="522"/>
    </row>
    <row r="84" spans="3:19" ht="20.100000000000001" customHeight="1" thickBot="1">
      <c r="C84" s="573"/>
      <c r="D84" s="903" t="s">
        <v>191</v>
      </c>
      <c r="E84" s="903"/>
      <c r="F84" s="289">
        <f>SUM(F81:F83)</f>
        <v>0</v>
      </c>
      <c r="G84" s="302">
        <f>SUM(G81:G83)</f>
        <v>0</v>
      </c>
      <c r="H84" s="312"/>
      <c r="I84" s="329">
        <f>SUM(I81:I83)</f>
        <v>0</v>
      </c>
      <c r="J84" s="300">
        <f>SUM(J81:J83)</f>
        <v>0</v>
      </c>
      <c r="K84" s="349"/>
      <c r="L84" s="405"/>
      <c r="M84" s="427">
        <f>SUM(M81:M83)</f>
        <v>0</v>
      </c>
      <c r="N84" s="655"/>
      <c r="O84" s="656"/>
      <c r="P84" s="656"/>
      <c r="Q84" s="656"/>
      <c r="R84" s="640"/>
      <c r="S84" s="522"/>
    </row>
    <row r="85" spans="3:19" ht="20.100000000000001" customHeight="1">
      <c r="C85" s="501"/>
      <c r="D85" s="274">
        <f>+D83+1</f>
        <v>64</v>
      </c>
      <c r="E85" s="905" t="s">
        <v>285</v>
      </c>
      <c r="F85" s="350"/>
      <c r="G85" s="290">
        <f>+F85-J85</f>
        <v>0</v>
      </c>
      <c r="H85" s="313">
        <v>1</v>
      </c>
      <c r="I85" s="330">
        <f>+H85*G85</f>
        <v>0</v>
      </c>
      <c r="J85" s="164">
        <f>+IF(K85=1,INT(F85-(F85/1.1)),0)</f>
        <v>0</v>
      </c>
      <c r="K85" s="350"/>
      <c r="L85" s="406"/>
      <c r="M85" s="428">
        <f>+IF(L85="○",G85,)</f>
        <v>0</v>
      </c>
      <c r="N85" s="1022"/>
      <c r="O85" s="1023"/>
      <c r="P85" s="1023"/>
      <c r="Q85" s="1024"/>
      <c r="R85" s="641"/>
      <c r="S85" s="522"/>
    </row>
    <row r="86" spans="3:19" ht="20.100000000000001" customHeight="1">
      <c r="C86" s="501"/>
      <c r="D86" s="274">
        <f>+D85+1</f>
        <v>65</v>
      </c>
      <c r="E86" s="905"/>
      <c r="F86" s="351"/>
      <c r="G86" s="287">
        <f>+F86-J86</f>
        <v>0</v>
      </c>
      <c r="H86" s="310">
        <v>1</v>
      </c>
      <c r="I86" s="327">
        <f>+H86*G86</f>
        <v>0</v>
      </c>
      <c r="J86" s="303">
        <f>+IF(K86=1,INT(F86-(F86/1.1)),0)</f>
        <v>0</v>
      </c>
      <c r="K86" s="351"/>
      <c r="L86" s="408"/>
      <c r="M86" s="430">
        <f>+IF(L86="○",G86,)</f>
        <v>0</v>
      </c>
      <c r="N86" s="1022"/>
      <c r="O86" s="1023"/>
      <c r="P86" s="1023"/>
      <c r="Q86" s="1024"/>
      <c r="R86" s="635"/>
      <c r="S86" s="522"/>
    </row>
    <row r="87" spans="3:19" ht="20.100000000000001" customHeight="1" thickBot="1">
      <c r="C87" s="501"/>
      <c r="D87" s="274">
        <f>+D86+1</f>
        <v>66</v>
      </c>
      <c r="E87" s="905"/>
      <c r="F87" s="348"/>
      <c r="G87" s="287">
        <f>+F87-J87</f>
        <v>0</v>
      </c>
      <c r="H87" s="310">
        <v>1</v>
      </c>
      <c r="I87" s="327">
        <f>+H87*G87</f>
        <v>0</v>
      </c>
      <c r="J87" s="303">
        <f>+IF(K87=1,INT(F87-(F87/1.1)),0)</f>
        <v>0</v>
      </c>
      <c r="K87" s="351"/>
      <c r="L87" s="404"/>
      <c r="M87" s="426">
        <f>+IF(L87="○",G87,)</f>
        <v>0</v>
      </c>
      <c r="N87" s="1022"/>
      <c r="O87" s="1023"/>
      <c r="P87" s="1023"/>
      <c r="Q87" s="1024"/>
      <c r="R87" s="635"/>
      <c r="S87" s="522"/>
    </row>
    <row r="88" spans="3:19" ht="20.100000000000001" customHeight="1" thickBot="1">
      <c r="C88" s="573"/>
      <c r="D88" s="903" t="s">
        <v>191</v>
      </c>
      <c r="E88" s="903"/>
      <c r="F88" s="289">
        <f>SUM(F85:F87)</f>
        <v>0</v>
      </c>
      <c r="G88" s="302">
        <f>SUM(G85:G87)</f>
        <v>0</v>
      </c>
      <c r="H88" s="312"/>
      <c r="I88" s="329">
        <f>SUM(I85:I87)</f>
        <v>0</v>
      </c>
      <c r="J88" s="300">
        <f>SUM(J85:J87)</f>
        <v>0</v>
      </c>
      <c r="K88" s="349"/>
      <c r="L88" s="405"/>
      <c r="M88" s="427">
        <f>SUM(M85:M87)</f>
        <v>0</v>
      </c>
      <c r="N88" s="655"/>
      <c r="O88" s="656"/>
      <c r="P88" s="656"/>
      <c r="Q88" s="656"/>
      <c r="R88" s="637"/>
      <c r="S88" s="522"/>
    </row>
    <row r="89" spans="3:19" ht="20.100000000000001" customHeight="1">
      <c r="C89" s="501"/>
      <c r="D89" s="274">
        <f>+D87+1</f>
        <v>67</v>
      </c>
      <c r="E89" s="904" t="s">
        <v>286</v>
      </c>
      <c r="F89" s="350"/>
      <c r="G89" s="290">
        <f>+F89-J89</f>
        <v>0</v>
      </c>
      <c r="H89" s="313">
        <v>1</v>
      </c>
      <c r="I89" s="330">
        <f>+H89*G89</f>
        <v>0</v>
      </c>
      <c r="J89" s="164">
        <f>+IF(K89=1,INT(F89-(F89/1.1)),0)</f>
        <v>0</v>
      </c>
      <c r="K89" s="350"/>
      <c r="L89" s="406"/>
      <c r="M89" s="428">
        <f>+IF(L89="○",G89,)</f>
        <v>0</v>
      </c>
      <c r="N89" s="1022"/>
      <c r="O89" s="1023"/>
      <c r="P89" s="1023"/>
      <c r="Q89" s="1024"/>
      <c r="R89" s="641"/>
      <c r="S89" s="522"/>
    </row>
    <row r="90" spans="3:19" ht="20.100000000000001" customHeight="1">
      <c r="C90" s="501"/>
      <c r="D90" s="274">
        <f>+D89+1</f>
        <v>68</v>
      </c>
      <c r="E90" s="904"/>
      <c r="F90" s="351"/>
      <c r="G90" s="287">
        <f>+F90-J90</f>
        <v>0</v>
      </c>
      <c r="H90" s="310">
        <v>1</v>
      </c>
      <c r="I90" s="327">
        <f>+H90*G90</f>
        <v>0</v>
      </c>
      <c r="J90" s="303">
        <f>+IF(K90=1,INT(F90-(F90/1.1)),0)</f>
        <v>0</v>
      </c>
      <c r="K90" s="351"/>
      <c r="L90" s="408"/>
      <c r="M90" s="430">
        <f>+IF(L90="○",G90,)</f>
        <v>0</v>
      </c>
      <c r="N90" s="1022"/>
      <c r="O90" s="1023"/>
      <c r="P90" s="1023"/>
      <c r="Q90" s="1024"/>
      <c r="R90" s="635"/>
      <c r="S90" s="522"/>
    </row>
    <row r="91" spans="3:19" ht="20.100000000000001" customHeight="1" thickBot="1">
      <c r="C91" s="501"/>
      <c r="D91" s="274">
        <f>+D90+1</f>
        <v>69</v>
      </c>
      <c r="E91" s="904"/>
      <c r="F91" s="348"/>
      <c r="G91" s="287">
        <f>+F91-J91</f>
        <v>0</v>
      </c>
      <c r="H91" s="310">
        <v>1</v>
      </c>
      <c r="I91" s="327">
        <f>+H91*G91</f>
        <v>0</v>
      </c>
      <c r="J91" s="303">
        <f>+IF(K91=1,INT(F91-(F91/1.1)),0)</f>
        <v>0</v>
      </c>
      <c r="K91" s="351"/>
      <c r="L91" s="404"/>
      <c r="M91" s="426">
        <f>+IF(L91="○",G91,)</f>
        <v>0</v>
      </c>
      <c r="N91" s="1022"/>
      <c r="O91" s="1023"/>
      <c r="P91" s="1023"/>
      <c r="Q91" s="1024"/>
      <c r="R91" s="635"/>
      <c r="S91" s="522"/>
    </row>
    <row r="92" spans="3:19" ht="20.100000000000001" customHeight="1" thickBot="1">
      <c r="C92" s="1029" t="s">
        <v>191</v>
      </c>
      <c r="D92" s="1029"/>
      <c r="E92" s="1029"/>
      <c r="F92" s="289">
        <f>SUM(F89:F91)</f>
        <v>0</v>
      </c>
      <c r="G92" s="301">
        <f>SUM(G89:G91)</f>
        <v>0</v>
      </c>
      <c r="H92" s="314"/>
      <c r="I92" s="331">
        <f>SUM(I89:I91)</f>
        <v>0</v>
      </c>
      <c r="J92" s="301">
        <f>SUM(J89:J91)</f>
        <v>0</v>
      </c>
      <c r="K92" s="352"/>
      <c r="L92" s="412"/>
      <c r="M92" s="609">
        <f>SUM(M89:M91)</f>
        <v>0</v>
      </c>
      <c r="N92" s="659"/>
      <c r="O92" s="660"/>
      <c r="P92" s="660"/>
      <c r="Q92" s="660"/>
      <c r="R92" s="642"/>
      <c r="S92" s="522"/>
    </row>
    <row r="93" spans="3:19" ht="20.100000000000001" customHeight="1" thickBot="1">
      <c r="C93" s="882" t="s">
        <v>133</v>
      </c>
      <c r="D93" s="883"/>
      <c r="E93" s="884"/>
      <c r="F93" s="292">
        <f>SUM(F92,F88,F84,F80,F75,F71,F66,F60,F51,F47,F43,F39,F33,F23,F19,F11)</f>
        <v>0</v>
      </c>
      <c r="G93" s="292">
        <f>SUM(G92,G88,G84,G80,G75,G71,G66,G60,G51,G47,G43,G39,G33,G23,G19,G11)</f>
        <v>0</v>
      </c>
      <c r="H93" s="582"/>
      <c r="I93" s="333">
        <f>SUM(I92,I88,I84,I80,I75,I71,I66,I60,I51,I47,I43,I39,I33,I23,I19,I11)-I95</f>
        <v>0</v>
      </c>
      <c r="J93" s="340">
        <f>SUM(J92,J88,J84,J80,J75,J71,J66,J60,J51,J47,J43,J39,J33,J23,J19,J11)</f>
        <v>0</v>
      </c>
      <c r="K93" s="594"/>
      <c r="L93" s="419"/>
      <c r="M93" s="610">
        <f>SUM(M92,M88,M84,M80,M75,M71,M66,M60,M51,M47,M43,,M39,M33,M23,M19,M11)</f>
        <v>0</v>
      </c>
      <c r="N93" s="933"/>
      <c r="O93" s="934"/>
      <c r="P93" s="934"/>
      <c r="Q93" s="934"/>
      <c r="R93" s="935"/>
      <c r="S93" s="522"/>
    </row>
    <row r="94" spans="3:19" ht="20.100000000000001" customHeight="1" thickBot="1">
      <c r="C94" s="885" t="s">
        <v>215</v>
      </c>
      <c r="D94" s="886"/>
      <c r="E94" s="886"/>
      <c r="F94" s="576">
        <f>+G94</f>
        <v>0</v>
      </c>
      <c r="G94" s="580"/>
      <c r="H94" s="583"/>
      <c r="I94" s="585"/>
      <c r="J94" s="586"/>
      <c r="K94" s="595"/>
      <c r="L94" s="410"/>
      <c r="M94" s="611">
        <f>MIN(ROUNDDOWN(F94*0.3,-3),M103)</f>
        <v>0</v>
      </c>
      <c r="N94" s="647"/>
      <c r="O94" s="648"/>
      <c r="P94" s="648"/>
      <c r="Q94" s="648"/>
      <c r="R94" s="649"/>
      <c r="S94" s="522"/>
    </row>
    <row r="95" spans="3:19" ht="20.100000000000001" customHeight="1" thickBot="1">
      <c r="C95" s="885" t="s">
        <v>287</v>
      </c>
      <c r="D95" s="886"/>
      <c r="E95" s="886"/>
      <c r="F95" s="577"/>
      <c r="G95" s="164">
        <f>+IF(K95=2,(F95),(F95-J95))</f>
        <v>0</v>
      </c>
      <c r="H95" s="318"/>
      <c r="I95" s="327">
        <f>+G95</f>
        <v>0</v>
      </c>
      <c r="J95" s="587">
        <f>+IF(K95=1,INT(F95-(F95/1.1)),F95)</f>
        <v>0</v>
      </c>
      <c r="K95" s="351"/>
      <c r="L95" s="410"/>
      <c r="M95" s="612"/>
      <c r="N95" s="647"/>
      <c r="O95" s="648"/>
      <c r="P95" s="648"/>
      <c r="Q95" s="648"/>
      <c r="R95" s="649"/>
      <c r="S95" s="522"/>
    </row>
    <row r="96" spans="3:19" ht="20.100000000000001" customHeight="1" thickBot="1">
      <c r="C96" s="897" t="s">
        <v>288</v>
      </c>
      <c r="D96" s="898"/>
      <c r="E96" s="899"/>
      <c r="F96" s="294">
        <f>+F93-F94</f>
        <v>0</v>
      </c>
      <c r="G96" s="304"/>
      <c r="H96" s="319"/>
      <c r="I96" s="334"/>
      <c r="J96" s="588"/>
      <c r="K96" s="596"/>
      <c r="L96" s="420"/>
      <c r="M96" s="613">
        <f>+M93-M103</f>
        <v>0</v>
      </c>
      <c r="N96" s="650"/>
      <c r="O96" s="651"/>
      <c r="P96" s="651"/>
      <c r="Q96" s="651"/>
      <c r="R96" s="652"/>
      <c r="S96" s="522"/>
    </row>
    <row r="97" spans="3:19" ht="12.75" customHeight="1" thickBot="1">
      <c r="C97" s="256"/>
      <c r="D97" s="256"/>
      <c r="E97" s="258"/>
      <c r="F97" s="256"/>
      <c r="G97" s="296"/>
      <c r="H97" s="296"/>
      <c r="I97" s="296"/>
      <c r="J97" s="296"/>
      <c r="K97" s="296"/>
      <c r="L97" s="421"/>
      <c r="M97" s="421"/>
      <c r="N97" s="296"/>
      <c r="O97" s="296"/>
      <c r="P97" s="296"/>
      <c r="Q97" s="296"/>
      <c r="R97" s="522"/>
      <c r="S97" s="522"/>
    </row>
    <row r="98" spans="3:19" ht="25.5" customHeight="1">
      <c r="C98" s="914" t="s">
        <v>328</v>
      </c>
      <c r="D98" s="914"/>
      <c r="E98" s="914"/>
      <c r="F98" s="578">
        <f>+'1-3（兼23-2）事業計画書・実績報告書'!C321</f>
        <v>0</v>
      </c>
      <c r="G98" s="296"/>
      <c r="H98" s="296"/>
      <c r="I98" s="296"/>
      <c r="J98" s="296"/>
      <c r="K98" s="296"/>
      <c r="L98" s="421"/>
      <c r="M98" s="421"/>
      <c r="N98" s="296"/>
      <c r="O98" s="296"/>
      <c r="P98" s="296"/>
      <c r="Q98" s="296"/>
      <c r="R98" s="522"/>
      <c r="S98" s="522"/>
    </row>
    <row r="99" spans="3:19" ht="12.75" customHeight="1">
      <c r="C99" s="256"/>
      <c r="D99" s="256"/>
      <c r="E99" s="258"/>
      <c r="F99" s="256"/>
      <c r="G99" s="296"/>
      <c r="H99" s="296"/>
      <c r="I99" s="296"/>
      <c r="J99" s="296"/>
      <c r="K99" s="296"/>
      <c r="L99" s="421"/>
      <c r="M99" s="421"/>
      <c r="N99" s="296"/>
      <c r="O99" s="296"/>
      <c r="P99" s="296"/>
      <c r="Q99" s="296"/>
      <c r="R99" s="522"/>
      <c r="S99" s="522"/>
    </row>
    <row r="100" spans="3:19">
      <c r="C100" s="256"/>
      <c r="D100" s="256"/>
      <c r="E100" s="258"/>
      <c r="F100" s="296"/>
      <c r="G100" s="296"/>
      <c r="H100" s="296"/>
      <c r="I100" s="296"/>
      <c r="J100" s="296"/>
      <c r="K100" s="296"/>
      <c r="L100" s="421"/>
      <c r="M100" s="421"/>
      <c r="N100" s="296"/>
      <c r="O100" s="296"/>
      <c r="P100" s="296"/>
      <c r="Q100" s="296"/>
      <c r="R100" s="522"/>
      <c r="S100" s="522"/>
    </row>
    <row r="101" spans="3:19">
      <c r="C101" s="256"/>
      <c r="D101" s="256"/>
      <c r="E101" s="258"/>
      <c r="F101" s="296"/>
      <c r="G101" s="296"/>
      <c r="H101" s="296"/>
      <c r="I101" s="296"/>
      <c r="J101" s="296"/>
      <c r="K101" s="296"/>
      <c r="L101" s="421"/>
      <c r="M101" s="421"/>
      <c r="N101" s="296"/>
      <c r="O101" s="296"/>
      <c r="P101" s="296"/>
      <c r="Q101" s="296"/>
      <c r="R101" s="522"/>
      <c r="S101" s="522"/>
    </row>
    <row r="102" spans="3:19" ht="18.75" customHeight="1">
      <c r="C102" s="256"/>
      <c r="D102" s="256"/>
      <c r="E102" s="258"/>
      <c r="F102" s="1030" t="s">
        <v>327</v>
      </c>
      <c r="G102" s="1030"/>
      <c r="H102" s="296" t="s">
        <v>204</v>
      </c>
      <c r="I102" s="296" t="s">
        <v>326</v>
      </c>
      <c r="J102" s="296"/>
      <c r="K102" s="296"/>
      <c r="L102" s="421"/>
      <c r="M102" s="421"/>
      <c r="N102" s="296"/>
      <c r="O102" s="296"/>
      <c r="P102" s="296"/>
      <c r="Q102" s="296"/>
      <c r="R102" s="522"/>
      <c r="S102" s="522"/>
    </row>
    <row r="103" spans="3:19" ht="20.25" customHeight="1">
      <c r="C103" s="256"/>
      <c r="D103" s="902" t="s">
        <v>289</v>
      </c>
      <c r="E103" s="902"/>
      <c r="F103" s="297">
        <f>+G103</f>
        <v>0</v>
      </c>
      <c r="G103" s="305">
        <f>+IF(I103&gt;=2000000,1000000,(ROUNDDOWN(I103*H103,-3)))</f>
        <v>0</v>
      </c>
      <c r="H103" s="321">
        <f>IF(OR('1-3（兼23-2）事業計画書・実績報告書'!$B$46="○",'1-3（兼23-2）事業計画書・実績報告書'!$B$47="○",'1-3（兼23-2）事業計画書・実績報告書'!$B$48="○"),1,2/3)</f>
        <v>0.66666666666666663</v>
      </c>
      <c r="I103" s="349">
        <f>+I93</f>
        <v>0</v>
      </c>
      <c r="J103" s="349">
        <v>0</v>
      </c>
      <c r="K103" s="597"/>
      <c r="L103" s="422"/>
      <c r="M103" s="451">
        <f>IF(OR('1-3（兼23-2）事業計画書・実績報告書'!$B$46="○",'1-3（兼23-2）事業計画書・実績報告書'!$B$47="○",'1-3（兼23-2）事業計画書・実績報告書'!$B$48="○"),ROUNDDOWN(M93*2/3,-3),ROUNDDOWN(M93*1/2,-3))</f>
        <v>0</v>
      </c>
      <c r="N103" s="467"/>
      <c r="O103" s="296"/>
      <c r="P103" s="296"/>
      <c r="Q103" s="296"/>
      <c r="R103" s="522"/>
      <c r="S103" s="522"/>
    </row>
    <row r="104" spans="3:19">
      <c r="C104" s="256"/>
      <c r="D104" s="256"/>
      <c r="E104" s="258"/>
      <c r="F104" s="256"/>
      <c r="G104" s="296"/>
      <c r="H104" s="296"/>
      <c r="I104" s="296"/>
      <c r="J104" s="296"/>
      <c r="K104" s="296"/>
      <c r="L104" s="421"/>
      <c r="M104" s="421"/>
      <c r="N104" s="296"/>
      <c r="O104" s="296"/>
      <c r="P104" s="296"/>
      <c r="Q104" s="296"/>
      <c r="R104" s="522"/>
      <c r="S104" s="522"/>
    </row>
    <row r="105" spans="3:19" ht="30" customHeight="1">
      <c r="C105" s="268"/>
      <c r="D105" s="913"/>
      <c r="E105" s="913"/>
      <c r="F105" s="579" t="s">
        <v>263</v>
      </c>
      <c r="G105" s="581" t="s">
        <v>290</v>
      </c>
      <c r="H105" s="1031" t="s">
        <v>291</v>
      </c>
      <c r="I105" s="1031"/>
      <c r="J105" s="344"/>
      <c r="K105" s="296"/>
      <c r="L105" s="421"/>
      <c r="M105" s="421"/>
      <c r="N105" s="296"/>
      <c r="O105" s="296"/>
      <c r="P105" s="296"/>
      <c r="Q105" s="296"/>
      <c r="R105" s="522"/>
      <c r="S105" s="522"/>
    </row>
    <row r="106" spans="3:19" s="68" customFormat="1" ht="41.25" customHeight="1">
      <c r="C106" s="269" t="s">
        <v>278</v>
      </c>
      <c r="D106" s="880" t="s">
        <v>226</v>
      </c>
      <c r="E106" s="880" t="s">
        <v>226</v>
      </c>
      <c r="F106" s="299">
        <f>SUMIF($C$8:$C$91,"A",$F$8:$F$91)</f>
        <v>0</v>
      </c>
      <c r="G106" s="299">
        <f>SUMIF($C$8:$C$91,"A",$G$8:$G$91)</f>
        <v>0</v>
      </c>
      <c r="H106" s="322"/>
      <c r="I106" s="336">
        <f>SUMIF($C$8:$C$91,"A",$I$8:$I$91)</f>
        <v>0</v>
      </c>
      <c r="J106" s="589"/>
      <c r="K106" s="598"/>
      <c r="L106" s="358"/>
      <c r="M106" s="358"/>
      <c r="N106" s="358"/>
      <c r="O106" s="358"/>
      <c r="P106" s="358"/>
      <c r="Q106" s="358"/>
      <c r="R106" s="555"/>
      <c r="S106" s="555"/>
    </row>
    <row r="107" spans="3:19" s="68" customFormat="1" ht="41.25" customHeight="1">
      <c r="C107" s="269" t="s">
        <v>292</v>
      </c>
      <c r="D107" s="880" t="s">
        <v>227</v>
      </c>
      <c r="E107" s="880" t="s">
        <v>227</v>
      </c>
      <c r="F107" s="299">
        <f>SUMIF($C$8:$C$91,"B",$F$8:$F$91)</f>
        <v>0</v>
      </c>
      <c r="G107" s="299">
        <f>SUMIF($C$8:$C$91,"B",$G$8:$G$91)</f>
        <v>0</v>
      </c>
      <c r="H107" s="322"/>
      <c r="I107" s="336">
        <f>SUMIF($C$8:$C$91,"B",$I$8:$I$91)</f>
        <v>0</v>
      </c>
      <c r="J107" s="589"/>
      <c r="K107" s="598"/>
      <c r="L107" s="358"/>
      <c r="M107" s="358"/>
      <c r="N107" s="358"/>
      <c r="O107" s="358"/>
      <c r="P107" s="358"/>
      <c r="Q107" s="358"/>
      <c r="R107" s="555"/>
      <c r="S107" s="555"/>
    </row>
    <row r="108" spans="3:19" s="68" customFormat="1" ht="41.25" customHeight="1">
      <c r="C108" s="269" t="s">
        <v>293</v>
      </c>
      <c r="D108" s="880" t="s">
        <v>228</v>
      </c>
      <c r="E108" s="880" t="s">
        <v>228</v>
      </c>
      <c r="F108" s="299">
        <f>SUMIF($C$8:$C$91,"C",$F$8:$F$91)</f>
        <v>0</v>
      </c>
      <c r="G108" s="299">
        <f>SUMIF($C$8:$C$91,"C",$G$8:$G$91)</f>
        <v>0</v>
      </c>
      <c r="H108" s="322"/>
      <c r="I108" s="336">
        <f>SUMIF($C$8:$C$91,"C",$I$8:$I$91)</f>
        <v>0</v>
      </c>
      <c r="J108" s="589"/>
      <c r="K108" s="598"/>
      <c r="L108" s="358"/>
      <c r="M108" s="358"/>
      <c r="N108" s="358"/>
      <c r="O108" s="358"/>
      <c r="P108" s="358"/>
      <c r="Q108" s="358"/>
      <c r="R108" s="555"/>
      <c r="S108" s="555"/>
    </row>
    <row r="109" spans="3:19" s="68" customFormat="1" ht="41.25" customHeight="1">
      <c r="C109" s="269" t="s">
        <v>295</v>
      </c>
      <c r="D109" s="880" t="s">
        <v>206</v>
      </c>
      <c r="E109" s="880" t="s">
        <v>206</v>
      </c>
      <c r="F109" s="299">
        <f>SUMIF($C$8:$C$91,"D",$F$8:$F$91)</f>
        <v>0</v>
      </c>
      <c r="G109" s="299">
        <f>SUMIF($C$8:$C$91,"D",$G$8:$G$91)</f>
        <v>0</v>
      </c>
      <c r="H109" s="322"/>
      <c r="I109" s="336">
        <f>SUMIF($C$8:$C$91,"D",$I$8:$I$91)</f>
        <v>0</v>
      </c>
      <c r="J109" s="589"/>
      <c r="K109" s="598"/>
      <c r="L109" s="358"/>
      <c r="M109" s="358"/>
      <c r="N109" s="358"/>
      <c r="O109" s="358"/>
      <c r="P109" s="358"/>
      <c r="Q109" s="358"/>
      <c r="R109" s="555"/>
      <c r="S109" s="555"/>
    </row>
    <row r="110" spans="3:19" s="68" customFormat="1" ht="41.25" customHeight="1">
      <c r="C110" s="513" t="s">
        <v>296</v>
      </c>
      <c r="D110" s="946" t="s">
        <v>231</v>
      </c>
      <c r="E110" s="946" t="s">
        <v>231</v>
      </c>
      <c r="F110" s="525">
        <f>SUMIF($C$8:$C$91,"E",$F$8:$F$91)</f>
        <v>0</v>
      </c>
      <c r="G110" s="525">
        <f>SUMIF($C$8:$C$91,"E",$G$8:$G$91)</f>
        <v>0</v>
      </c>
      <c r="H110" s="536"/>
      <c r="I110" s="544">
        <f>SUMIF($C$8:$C$91,"E",$I$8:$I$91)</f>
        <v>0</v>
      </c>
      <c r="J110" s="590"/>
      <c r="K110" s="599"/>
    </row>
    <row r="111" spans="3:19" s="68" customFormat="1" ht="41.25" customHeight="1">
      <c r="C111" s="513" t="s">
        <v>32</v>
      </c>
      <c r="D111" s="946" t="s">
        <v>234</v>
      </c>
      <c r="E111" s="946" t="s">
        <v>234</v>
      </c>
      <c r="F111" s="525">
        <f>SUMIF($C$8:$C$91,"F",$F$8:$F$91)</f>
        <v>0</v>
      </c>
      <c r="G111" s="525">
        <f>SUMIF($C$8:$C$91,"F",$G$8:$G$91)</f>
        <v>0</v>
      </c>
      <c r="H111" s="536"/>
      <c r="I111" s="544">
        <f>SUMIF($C$8:$C$91,"F",$I$8:$I$91)</f>
        <v>0</v>
      </c>
      <c r="J111" s="590"/>
      <c r="K111" s="599"/>
    </row>
    <row r="112" spans="3:19" s="68" customFormat="1" ht="41.25" customHeight="1">
      <c r="C112" s="513" t="s">
        <v>297</v>
      </c>
      <c r="D112" s="946" t="s">
        <v>219</v>
      </c>
      <c r="E112" s="946" t="s">
        <v>219</v>
      </c>
      <c r="F112" s="525">
        <f>SUMIF($C$8:$C$91,"G",$F$8:$F$91)</f>
        <v>0</v>
      </c>
      <c r="G112" s="525">
        <f>SUMIF($C$8:$C$91,"G",$G$8:$G$91)</f>
        <v>0</v>
      </c>
      <c r="H112" s="536"/>
      <c r="I112" s="544">
        <f>SUMIF($C$8:$C$91,"G",$I$8:$I$91)</f>
        <v>0</v>
      </c>
      <c r="J112" s="590"/>
      <c r="K112" s="599"/>
    </row>
    <row r="113" spans="3:11" s="68" customFormat="1" ht="41.25" customHeight="1">
      <c r="C113" s="947" t="s">
        <v>133</v>
      </c>
      <c r="D113" s="947"/>
      <c r="E113" s="947"/>
      <c r="F113" s="525">
        <f>SUM(F106:F112)</f>
        <v>0</v>
      </c>
      <c r="G113" s="525">
        <f>SUM(G106:G112)</f>
        <v>0</v>
      </c>
      <c r="H113" s="536"/>
      <c r="I113" s="544">
        <f>SUM(I106:I112)</f>
        <v>0</v>
      </c>
      <c r="J113" s="590"/>
      <c r="K113" s="599"/>
    </row>
    <row r="114" spans="3:11" ht="26.25" customHeight="1">
      <c r="C114" s="514"/>
      <c r="D114" s="514"/>
      <c r="E114" s="575"/>
      <c r="F114" s="514"/>
      <c r="G114" s="514"/>
      <c r="H114" s="514"/>
      <c r="I114" s="69"/>
      <c r="J114" s="25"/>
      <c r="K114" s="25"/>
    </row>
    <row r="115" spans="3:11" ht="26.25" customHeight="1">
      <c r="C115" s="514"/>
      <c r="D115" s="514"/>
      <c r="E115" s="575"/>
      <c r="F115" s="514"/>
      <c r="G115" s="514"/>
      <c r="H115" s="514"/>
    </row>
  </sheetData>
  <mergeCells count="130">
    <mergeCell ref="D3:P3"/>
    <mergeCell ref="L5:M5"/>
    <mergeCell ref="D11:E11"/>
    <mergeCell ref="D19:E19"/>
    <mergeCell ref="D23:E23"/>
    <mergeCell ref="J5:J6"/>
    <mergeCell ref="E12:E18"/>
    <mergeCell ref="H5:H6"/>
    <mergeCell ref="I5:I6"/>
    <mergeCell ref="E20:E22"/>
    <mergeCell ref="N5:R5"/>
    <mergeCell ref="N6:Q7"/>
    <mergeCell ref="R6:R7"/>
    <mergeCell ref="N8:Q8"/>
    <mergeCell ref="N9:Q9"/>
    <mergeCell ref="N10:Q10"/>
    <mergeCell ref="N12:Q12"/>
    <mergeCell ref="N13:Q13"/>
    <mergeCell ref="N14:Q14"/>
    <mergeCell ref="N15:Q15"/>
    <mergeCell ref="N22:Q22"/>
    <mergeCell ref="D33:E33"/>
    <mergeCell ref="D39:E39"/>
    <mergeCell ref="N39:Q39"/>
    <mergeCell ref="D43:E43"/>
    <mergeCell ref="D47:E47"/>
    <mergeCell ref="N34:Q34"/>
    <mergeCell ref="N35:Q35"/>
    <mergeCell ref="N36:Q36"/>
    <mergeCell ref="N37:Q37"/>
    <mergeCell ref="N38:Q38"/>
    <mergeCell ref="N40:Q40"/>
    <mergeCell ref="N41:Q41"/>
    <mergeCell ref="N42:Q42"/>
    <mergeCell ref="N44:Q44"/>
    <mergeCell ref="N45:Q45"/>
    <mergeCell ref="N46:Q46"/>
    <mergeCell ref="F102:G102"/>
    <mergeCell ref="D103:E103"/>
    <mergeCell ref="D105:E105"/>
    <mergeCell ref="H105:I105"/>
    <mergeCell ref="D106:E106"/>
    <mergeCell ref="C94:E94"/>
    <mergeCell ref="C95:E95"/>
    <mergeCell ref="C96:E96"/>
    <mergeCell ref="C98:E98"/>
    <mergeCell ref="E81:E83"/>
    <mergeCell ref="E85:E87"/>
    <mergeCell ref="E89:E91"/>
    <mergeCell ref="D51:E51"/>
    <mergeCell ref="D60:E60"/>
    <mergeCell ref="D66:E66"/>
    <mergeCell ref="D71:E71"/>
    <mergeCell ref="C93:E93"/>
    <mergeCell ref="D75:E75"/>
    <mergeCell ref="D112:E112"/>
    <mergeCell ref="C113:E113"/>
    <mergeCell ref="G5:G6"/>
    <mergeCell ref="E34:E38"/>
    <mergeCell ref="E40:E42"/>
    <mergeCell ref="E44:E46"/>
    <mergeCell ref="E48:E50"/>
    <mergeCell ref="E61:E65"/>
    <mergeCell ref="E67:E70"/>
    <mergeCell ref="E72:E74"/>
    <mergeCell ref="E76:E79"/>
    <mergeCell ref="D107:E107"/>
    <mergeCell ref="D108:E108"/>
    <mergeCell ref="D109:E109"/>
    <mergeCell ref="C6:C7"/>
    <mergeCell ref="E8:E10"/>
    <mergeCell ref="E24:E32"/>
    <mergeCell ref="E52:E59"/>
    <mergeCell ref="D110:E110"/>
    <mergeCell ref="D111:E111"/>
    <mergeCell ref="D80:E80"/>
    <mergeCell ref="D84:E84"/>
    <mergeCell ref="D88:E88"/>
    <mergeCell ref="C92:E92"/>
    <mergeCell ref="N24:Q24"/>
    <mergeCell ref="N25:Q25"/>
    <mergeCell ref="N26:Q26"/>
    <mergeCell ref="N27:Q27"/>
    <mergeCell ref="N16:Q16"/>
    <mergeCell ref="N17:Q17"/>
    <mergeCell ref="N18:Q18"/>
    <mergeCell ref="N20:Q20"/>
    <mergeCell ref="N21:Q21"/>
    <mergeCell ref="N48:Q48"/>
    <mergeCell ref="N49:Q49"/>
    <mergeCell ref="N50:Q50"/>
    <mergeCell ref="N52:Q52"/>
    <mergeCell ref="N28:Q28"/>
    <mergeCell ref="N29:Q29"/>
    <mergeCell ref="N30:Q30"/>
    <mergeCell ref="N31:Q31"/>
    <mergeCell ref="N32:Q32"/>
    <mergeCell ref="N58:Q58"/>
    <mergeCell ref="N59:Q59"/>
    <mergeCell ref="N61:Q61"/>
    <mergeCell ref="N62:Q62"/>
    <mergeCell ref="N63:Q63"/>
    <mergeCell ref="N53:Q53"/>
    <mergeCell ref="N54:Q54"/>
    <mergeCell ref="N55:Q55"/>
    <mergeCell ref="N56:Q56"/>
    <mergeCell ref="N57:Q57"/>
    <mergeCell ref="N70:Q70"/>
    <mergeCell ref="N72:Q72"/>
    <mergeCell ref="N73:Q73"/>
    <mergeCell ref="N74:Q74"/>
    <mergeCell ref="N76:Q76"/>
    <mergeCell ref="N64:Q64"/>
    <mergeCell ref="N65:Q65"/>
    <mergeCell ref="N67:Q67"/>
    <mergeCell ref="N68:Q68"/>
    <mergeCell ref="N69:Q69"/>
    <mergeCell ref="N90:Q90"/>
    <mergeCell ref="N91:Q91"/>
    <mergeCell ref="N93:R93"/>
    <mergeCell ref="N83:Q83"/>
    <mergeCell ref="N85:Q85"/>
    <mergeCell ref="N86:Q86"/>
    <mergeCell ref="N87:Q87"/>
    <mergeCell ref="N89:Q89"/>
    <mergeCell ref="N77:Q77"/>
    <mergeCell ref="N78:Q78"/>
    <mergeCell ref="N79:Q79"/>
    <mergeCell ref="N81:Q81"/>
    <mergeCell ref="N82:Q82"/>
  </mergeCells>
  <phoneticPr fontId="2"/>
  <printOptions horizontalCentered="1" verticalCentered="1"/>
  <pageMargins left="0.51181102362204722" right="0.51181102362204722" top="0.55118110236220474" bottom="0.55118110236220474" header="0.51181102362204722" footer="0.51181102362204722"/>
  <pageSetup paperSize="9" scale="70" orientation="landscape" horizontalDpi="65533" verticalDpi="300" r:id="rId1"/>
  <headerFooter>
    <oddFooter>&amp;C- &amp;P -</oddFooter>
  </headerFooter>
  <rowBreaks count="2" manualBreakCount="2">
    <brk id="33" max="16383" man="1"/>
    <brk id="66" max="16383" man="1"/>
  </rowBreaks>
  <colBreaks count="1" manualBreakCount="1">
    <brk id="18"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MK115"/>
  <sheetViews>
    <sheetView view="pageBreakPreview" zoomScaleSheetLayoutView="100" workbookViewId="0">
      <selection activeCell="J16" sqref="J16"/>
    </sheetView>
  </sheetViews>
  <sheetFormatPr defaultRowHeight="13.5"/>
  <cols>
    <col min="1" max="1" width="1.875" style="256" customWidth="1"/>
    <col min="2" max="2" width="2" style="257" customWidth="1"/>
    <col min="3" max="4" width="4.625" style="256" customWidth="1"/>
    <col min="5" max="5" width="17.125" style="258" customWidth="1"/>
    <col min="6" max="7" width="16.625" style="256" customWidth="1"/>
    <col min="8" max="8" width="7.125" style="256" customWidth="1"/>
    <col min="9" max="9" width="14.625" style="256" customWidth="1"/>
    <col min="10" max="10" width="13.5" style="256" customWidth="1"/>
    <col min="11" max="11" width="9.625" style="256" customWidth="1"/>
    <col min="12" max="13" width="14.125" style="257" hidden="1" customWidth="1"/>
    <col min="14" max="16" width="18.375" style="1" customWidth="1"/>
    <col min="17" max="17" width="5.875" style="1" customWidth="1"/>
    <col min="18" max="18" width="14.5" style="1" customWidth="1"/>
    <col min="19" max="1025" width="9" style="256" customWidth="1"/>
    <col min="1026" max="1026" width="9" style="3" customWidth="1"/>
    <col min="1027" max="16384" width="9" style="3"/>
  </cols>
  <sheetData>
    <row r="1" spans="2:25" ht="7.5" customHeight="1"/>
    <row r="2" spans="2:25" ht="20.25" customHeight="1">
      <c r="B2" s="259" t="s">
        <v>300</v>
      </c>
    </row>
    <row r="3" spans="2:25" ht="31.5" customHeight="1">
      <c r="C3" s="915" t="s">
        <v>180</v>
      </c>
      <c r="D3" s="915"/>
      <c r="E3" s="915"/>
      <c r="F3" s="915"/>
      <c r="G3" s="915"/>
      <c r="H3" s="915"/>
      <c r="I3" s="915"/>
      <c r="J3" s="915"/>
      <c r="K3" s="915"/>
      <c r="L3" s="915"/>
      <c r="M3" s="915"/>
      <c r="N3" s="915"/>
      <c r="O3" s="915"/>
      <c r="P3" s="915"/>
      <c r="Q3" s="915"/>
    </row>
    <row r="4" spans="2:25" ht="10.5" customHeight="1" thickBot="1"/>
    <row r="5" spans="2:25" s="257" customFormat="1" ht="33" customHeight="1" thickBot="1">
      <c r="C5" s="260" t="s">
        <v>309</v>
      </c>
      <c r="D5" s="271"/>
      <c r="E5" s="280"/>
      <c r="F5" s="271" t="s">
        <v>261</v>
      </c>
      <c r="G5" s="1028" t="s">
        <v>233</v>
      </c>
      <c r="H5" s="1037" t="s">
        <v>266</v>
      </c>
      <c r="I5" s="1038" t="s">
        <v>267</v>
      </c>
      <c r="J5" s="1036" t="s">
        <v>197</v>
      </c>
      <c r="K5" s="271" t="s">
        <v>269</v>
      </c>
      <c r="L5" s="1035" t="s">
        <v>301</v>
      </c>
      <c r="M5" s="1035"/>
      <c r="N5" s="921" t="s">
        <v>336</v>
      </c>
      <c r="O5" s="922"/>
      <c r="P5" s="922"/>
      <c r="Q5" s="922"/>
      <c r="R5" s="923"/>
    </row>
    <row r="6" spans="2:25" ht="45.75" customHeight="1">
      <c r="C6" s="908" t="s">
        <v>320</v>
      </c>
      <c r="D6" s="272" t="s">
        <v>175</v>
      </c>
      <c r="E6" s="281" t="s">
        <v>262</v>
      </c>
      <c r="F6" s="272" t="s">
        <v>18</v>
      </c>
      <c r="G6" s="1028"/>
      <c r="H6" s="1037"/>
      <c r="I6" s="1038"/>
      <c r="J6" s="1036"/>
      <c r="K6" s="591" t="s">
        <v>198</v>
      </c>
      <c r="L6" s="600" t="s">
        <v>272</v>
      </c>
      <c r="M6" s="601" t="s">
        <v>254</v>
      </c>
      <c r="N6" s="1039" t="s">
        <v>339</v>
      </c>
      <c r="O6" s="1040"/>
      <c r="P6" s="1040"/>
      <c r="Q6" s="1040"/>
      <c r="R6" s="1043" t="s">
        <v>340</v>
      </c>
    </row>
    <row r="7" spans="2:25" ht="31.5" customHeight="1">
      <c r="C7" s="908"/>
      <c r="D7" s="272"/>
      <c r="E7" s="281"/>
      <c r="F7" s="285" t="s">
        <v>220</v>
      </c>
      <c r="G7" s="285" t="s">
        <v>321</v>
      </c>
      <c r="H7" s="309" t="s">
        <v>157</v>
      </c>
      <c r="I7" s="325" t="s">
        <v>274</v>
      </c>
      <c r="J7" s="337" t="s">
        <v>190</v>
      </c>
      <c r="K7" s="592"/>
      <c r="L7" s="401" t="s">
        <v>277</v>
      </c>
      <c r="M7" s="423"/>
      <c r="N7" s="1041"/>
      <c r="O7" s="1042"/>
      <c r="P7" s="1042"/>
      <c r="Q7" s="1042"/>
      <c r="R7" s="931"/>
      <c r="S7" s="296"/>
      <c r="T7" s="421"/>
    </row>
    <row r="8" spans="2:25" ht="20.100000000000001" customHeight="1">
      <c r="C8" s="500"/>
      <c r="D8" s="273">
        <v>1</v>
      </c>
      <c r="E8" s="905" t="s">
        <v>279</v>
      </c>
      <c r="F8" s="347"/>
      <c r="G8" s="286">
        <f>+F8-J8</f>
        <v>0</v>
      </c>
      <c r="H8" s="171">
        <v>1</v>
      </c>
      <c r="I8" s="584">
        <f>+H8*G8</f>
        <v>0</v>
      </c>
      <c r="J8" s="162">
        <f>+IF(K8=1,INT(F8-(F8/1.1)),0)</f>
        <v>0</v>
      </c>
      <c r="K8" s="347"/>
      <c r="L8" s="402"/>
      <c r="M8" s="424">
        <f>+IF(L8="○",G8,)</f>
        <v>0</v>
      </c>
      <c r="N8" s="1022"/>
      <c r="O8" s="1023"/>
      <c r="P8" s="1023"/>
      <c r="Q8" s="1024"/>
      <c r="R8" s="634"/>
      <c r="S8" s="296"/>
      <c r="U8" s="257"/>
      <c r="V8" s="257"/>
      <c r="W8" s="257"/>
      <c r="X8" s="257"/>
      <c r="Y8" s="257"/>
    </row>
    <row r="9" spans="2:25" ht="20.100000000000001" customHeight="1">
      <c r="C9" s="501"/>
      <c r="D9" s="274">
        <f>+D8+1</f>
        <v>2</v>
      </c>
      <c r="E9" s="905"/>
      <c r="F9" s="351"/>
      <c r="G9" s="287">
        <f>+F9-J9</f>
        <v>0</v>
      </c>
      <c r="H9" s="310">
        <v>1</v>
      </c>
      <c r="I9" s="327">
        <f>+H9*G9</f>
        <v>0</v>
      </c>
      <c r="J9" s="303">
        <f>+IF(K9=1,INT(F9-(F9/1.1)),0)</f>
        <v>0</v>
      </c>
      <c r="K9" s="348"/>
      <c r="L9" s="403"/>
      <c r="M9" s="425">
        <f>+IF(L9="○",G9,)</f>
        <v>0</v>
      </c>
      <c r="N9" s="1022"/>
      <c r="O9" s="1023"/>
      <c r="P9" s="1023"/>
      <c r="Q9" s="1024"/>
      <c r="R9" s="635"/>
      <c r="S9" s="296"/>
      <c r="T9" s="257"/>
      <c r="U9" s="498"/>
      <c r="V9" s="498"/>
      <c r="W9" s="498"/>
      <c r="X9" s="498"/>
      <c r="Y9" s="498"/>
    </row>
    <row r="10" spans="2:25" ht="20.100000000000001" customHeight="1" thickBot="1">
      <c r="C10" s="502"/>
      <c r="D10" s="275">
        <f>+D9+1</f>
        <v>3</v>
      </c>
      <c r="E10" s="905"/>
      <c r="F10" s="348"/>
      <c r="G10" s="288">
        <f>+F10-J10</f>
        <v>0</v>
      </c>
      <c r="H10" s="311">
        <v>1</v>
      </c>
      <c r="I10" s="328">
        <f>+H10*G10</f>
        <v>0</v>
      </c>
      <c r="J10" s="338">
        <f>+IF(K10=1,INT(F10-(F10/1.1)),0)</f>
        <v>0</v>
      </c>
      <c r="K10" s="348"/>
      <c r="L10" s="404"/>
      <c r="M10" s="426">
        <f>+IF(L10="○",G10,)</f>
        <v>0</v>
      </c>
      <c r="N10" s="1022"/>
      <c r="O10" s="1023"/>
      <c r="P10" s="1023"/>
      <c r="Q10" s="1024"/>
      <c r="R10" s="636"/>
      <c r="S10" s="296"/>
      <c r="T10" s="257"/>
      <c r="U10" s="498"/>
      <c r="V10" s="498"/>
      <c r="W10" s="498"/>
      <c r="X10" s="498"/>
      <c r="Y10" s="498"/>
    </row>
    <row r="11" spans="2:25" ht="20.100000000000001" customHeight="1" thickBot="1">
      <c r="C11" s="573"/>
      <c r="D11" s="903" t="s">
        <v>191</v>
      </c>
      <c r="E11" s="903"/>
      <c r="F11" s="289">
        <f>SUM(F8:F10)</f>
        <v>0</v>
      </c>
      <c r="G11" s="300">
        <f>SUM(G8:G10)</f>
        <v>0</v>
      </c>
      <c r="H11" s="312"/>
      <c r="I11" s="329">
        <f>SUM(I8:I10)</f>
        <v>0</v>
      </c>
      <c r="J11" s="300">
        <f>SUM(J8:J10)</f>
        <v>0</v>
      </c>
      <c r="K11" s="349"/>
      <c r="L11" s="405"/>
      <c r="M11" s="427">
        <f>SUM(M8:M10)</f>
        <v>0</v>
      </c>
      <c r="N11" s="653"/>
      <c r="O11" s="654"/>
      <c r="P11" s="654"/>
      <c r="Q11" s="654"/>
      <c r="R11" s="637"/>
      <c r="S11" s="296"/>
      <c r="T11" s="257"/>
      <c r="U11" s="498"/>
      <c r="V11" s="498"/>
      <c r="W11" s="498"/>
      <c r="X11" s="498"/>
      <c r="Y11" s="498"/>
    </row>
    <row r="12" spans="2:25" ht="20.100000000000001" customHeight="1">
      <c r="C12" s="504"/>
      <c r="D12" s="276">
        <f>+D10+1</f>
        <v>4</v>
      </c>
      <c r="E12" s="905" t="s">
        <v>123</v>
      </c>
      <c r="F12" s="347"/>
      <c r="G12" s="290">
        <f t="shared" ref="G12:G18" si="0">+F12-J12</f>
        <v>0</v>
      </c>
      <c r="H12" s="313">
        <v>1</v>
      </c>
      <c r="I12" s="330">
        <f t="shared" ref="I12:I18" si="1">+H12*G12</f>
        <v>0</v>
      </c>
      <c r="J12" s="164">
        <f t="shared" ref="J12:J18" si="2">+IF(K12=1,INT(F12-(F12/1.1)),0)</f>
        <v>0</v>
      </c>
      <c r="K12" s="350"/>
      <c r="L12" s="406"/>
      <c r="M12" s="428">
        <f t="shared" ref="M12:M18" si="3">+IF(L12="○",G12,)</f>
        <v>0</v>
      </c>
      <c r="N12" s="1022"/>
      <c r="O12" s="1023"/>
      <c r="P12" s="1023"/>
      <c r="Q12" s="1024"/>
      <c r="R12" s="634"/>
      <c r="S12" s="296"/>
      <c r="T12" s="257"/>
      <c r="U12" s="498"/>
      <c r="V12" s="498"/>
      <c r="W12" s="498"/>
      <c r="X12" s="498"/>
      <c r="Y12" s="498"/>
    </row>
    <row r="13" spans="2:25" ht="20.100000000000001" customHeight="1">
      <c r="C13" s="501"/>
      <c r="D13" s="276">
        <f t="shared" ref="D13:D18" si="4">+D12+1</f>
        <v>5</v>
      </c>
      <c r="E13" s="905"/>
      <c r="F13" s="350"/>
      <c r="G13" s="290">
        <f t="shared" si="0"/>
        <v>0</v>
      </c>
      <c r="H13" s="313">
        <v>1</v>
      </c>
      <c r="I13" s="330">
        <f t="shared" si="1"/>
        <v>0</v>
      </c>
      <c r="J13" s="164">
        <f t="shared" si="2"/>
        <v>0</v>
      </c>
      <c r="K13" s="350"/>
      <c r="L13" s="407"/>
      <c r="M13" s="429">
        <f t="shared" si="3"/>
        <v>0</v>
      </c>
      <c r="N13" s="1022"/>
      <c r="O13" s="1023"/>
      <c r="P13" s="1023"/>
      <c r="Q13" s="1024"/>
      <c r="R13" s="635"/>
      <c r="S13" s="296"/>
      <c r="T13" s="257"/>
      <c r="U13" s="498"/>
      <c r="V13" s="498"/>
      <c r="W13" s="498"/>
      <c r="X13" s="498"/>
      <c r="Y13" s="498"/>
    </row>
    <row r="14" spans="2:25" ht="20.100000000000001" customHeight="1">
      <c r="C14" s="501"/>
      <c r="D14" s="276">
        <f t="shared" si="4"/>
        <v>6</v>
      </c>
      <c r="E14" s="905"/>
      <c r="F14" s="350"/>
      <c r="G14" s="290">
        <f t="shared" si="0"/>
        <v>0</v>
      </c>
      <c r="H14" s="313">
        <v>1</v>
      </c>
      <c r="I14" s="330">
        <f t="shared" si="1"/>
        <v>0</v>
      </c>
      <c r="J14" s="164">
        <f t="shared" si="2"/>
        <v>0</v>
      </c>
      <c r="K14" s="350"/>
      <c r="L14" s="407"/>
      <c r="M14" s="429">
        <f t="shared" si="3"/>
        <v>0</v>
      </c>
      <c r="N14" s="1022"/>
      <c r="O14" s="1023"/>
      <c r="P14" s="1023"/>
      <c r="Q14" s="1024"/>
      <c r="R14" s="635"/>
      <c r="S14" s="296"/>
      <c r="T14" s="257"/>
      <c r="U14" s="498"/>
      <c r="V14" s="498"/>
      <c r="W14" s="498"/>
      <c r="X14" s="498"/>
      <c r="Y14" s="498"/>
    </row>
    <row r="15" spans="2:25" ht="20.100000000000001" customHeight="1">
      <c r="C15" s="501"/>
      <c r="D15" s="276">
        <f t="shared" si="4"/>
        <v>7</v>
      </c>
      <c r="E15" s="905"/>
      <c r="F15" s="350"/>
      <c r="G15" s="290">
        <f t="shared" si="0"/>
        <v>0</v>
      </c>
      <c r="H15" s="313">
        <v>1</v>
      </c>
      <c r="I15" s="330">
        <f t="shared" si="1"/>
        <v>0</v>
      </c>
      <c r="J15" s="164">
        <f t="shared" si="2"/>
        <v>0</v>
      </c>
      <c r="K15" s="350"/>
      <c r="L15" s="407"/>
      <c r="M15" s="429">
        <f t="shared" si="3"/>
        <v>0</v>
      </c>
      <c r="N15" s="1022"/>
      <c r="O15" s="1023"/>
      <c r="P15" s="1023"/>
      <c r="Q15" s="1024"/>
      <c r="R15" s="635"/>
      <c r="S15" s="296"/>
      <c r="T15" s="257"/>
      <c r="U15" s="498"/>
      <c r="V15" s="498"/>
      <c r="W15" s="498"/>
      <c r="X15" s="498"/>
      <c r="Y15" s="498"/>
    </row>
    <row r="16" spans="2:25" ht="20.100000000000001" customHeight="1">
      <c r="C16" s="501"/>
      <c r="D16" s="276">
        <f t="shared" si="4"/>
        <v>8</v>
      </c>
      <c r="E16" s="905"/>
      <c r="F16" s="350"/>
      <c r="G16" s="290">
        <f t="shared" si="0"/>
        <v>0</v>
      </c>
      <c r="H16" s="313">
        <v>1</v>
      </c>
      <c r="I16" s="330">
        <f t="shared" si="1"/>
        <v>0</v>
      </c>
      <c r="J16" s="164">
        <f t="shared" si="2"/>
        <v>0</v>
      </c>
      <c r="K16" s="350"/>
      <c r="L16" s="407"/>
      <c r="M16" s="429">
        <f t="shared" si="3"/>
        <v>0</v>
      </c>
      <c r="N16" s="1022"/>
      <c r="O16" s="1023"/>
      <c r="P16" s="1023"/>
      <c r="Q16" s="1024"/>
      <c r="R16" s="635"/>
      <c r="S16" s="296"/>
      <c r="T16" s="257"/>
      <c r="U16" s="498"/>
      <c r="V16" s="498"/>
      <c r="W16" s="498"/>
      <c r="X16" s="498"/>
      <c r="Y16" s="498"/>
    </row>
    <row r="17" spans="3:19" ht="20.100000000000001" customHeight="1">
      <c r="C17" s="501"/>
      <c r="D17" s="274">
        <f t="shared" si="4"/>
        <v>9</v>
      </c>
      <c r="E17" s="905"/>
      <c r="F17" s="351"/>
      <c r="G17" s="287">
        <f t="shared" si="0"/>
        <v>0</v>
      </c>
      <c r="H17" s="310">
        <v>1</v>
      </c>
      <c r="I17" s="327">
        <f t="shared" si="1"/>
        <v>0</v>
      </c>
      <c r="J17" s="303">
        <f t="shared" si="2"/>
        <v>0</v>
      </c>
      <c r="K17" s="351"/>
      <c r="L17" s="408"/>
      <c r="M17" s="430">
        <f t="shared" si="3"/>
        <v>0</v>
      </c>
      <c r="N17" s="1022"/>
      <c r="O17" s="1023"/>
      <c r="P17" s="1023"/>
      <c r="Q17" s="1024"/>
      <c r="R17" s="635"/>
      <c r="S17" s="296"/>
    </row>
    <row r="18" spans="3:19" ht="20.100000000000001" customHeight="1" thickBot="1">
      <c r="C18" s="501"/>
      <c r="D18" s="274">
        <f t="shared" si="4"/>
        <v>10</v>
      </c>
      <c r="E18" s="905"/>
      <c r="F18" s="348"/>
      <c r="G18" s="288">
        <f t="shared" si="0"/>
        <v>0</v>
      </c>
      <c r="H18" s="311">
        <v>1</v>
      </c>
      <c r="I18" s="328">
        <f t="shared" si="1"/>
        <v>0</v>
      </c>
      <c r="J18" s="338">
        <f t="shared" si="2"/>
        <v>0</v>
      </c>
      <c r="K18" s="348"/>
      <c r="L18" s="404"/>
      <c r="M18" s="426">
        <f t="shared" si="3"/>
        <v>0</v>
      </c>
      <c r="N18" s="1022"/>
      <c r="O18" s="1023"/>
      <c r="P18" s="1023"/>
      <c r="Q18" s="1024"/>
      <c r="R18" s="636"/>
      <c r="S18" s="296"/>
    </row>
    <row r="19" spans="3:19" ht="20.100000000000001" customHeight="1" thickBot="1">
      <c r="C19" s="573"/>
      <c r="D19" s="903" t="s">
        <v>191</v>
      </c>
      <c r="E19" s="903"/>
      <c r="F19" s="289">
        <f>SUM(F12:F18)</f>
        <v>0</v>
      </c>
      <c r="G19" s="300">
        <f>SUM(G12:G18)</f>
        <v>0</v>
      </c>
      <c r="H19" s="312"/>
      <c r="I19" s="329">
        <f>SUM(I12:I18)</f>
        <v>0</v>
      </c>
      <c r="J19" s="300">
        <f>SUM(J12:J18)</f>
        <v>0</v>
      </c>
      <c r="K19" s="349"/>
      <c r="L19" s="405"/>
      <c r="M19" s="427">
        <f>SUM(M12:M18)</f>
        <v>0</v>
      </c>
      <c r="N19" s="655"/>
      <c r="O19" s="656"/>
      <c r="P19" s="656"/>
      <c r="Q19" s="656"/>
      <c r="R19" s="637"/>
      <c r="S19" s="296"/>
    </row>
    <row r="20" spans="3:19" ht="20.100000000000001" customHeight="1">
      <c r="C20" s="501"/>
      <c r="D20" s="274">
        <f>+D18+1</f>
        <v>11</v>
      </c>
      <c r="E20" s="1045" t="s">
        <v>280</v>
      </c>
      <c r="F20" s="347"/>
      <c r="G20" s="290">
        <f>+F20-J20</f>
        <v>0</v>
      </c>
      <c r="H20" s="313">
        <v>1</v>
      </c>
      <c r="I20" s="330">
        <f>+H20*G20</f>
        <v>0</v>
      </c>
      <c r="J20" s="164">
        <f>+IF(K20=1,INT(F20-(F20/1.1)),0)</f>
        <v>0</v>
      </c>
      <c r="K20" s="593"/>
      <c r="L20" s="422"/>
      <c r="M20" s="602">
        <f>+IF(L20="○",G20,)</f>
        <v>0</v>
      </c>
      <c r="N20" s="1022"/>
      <c r="O20" s="1023"/>
      <c r="P20" s="1023"/>
      <c r="Q20" s="1024"/>
      <c r="R20" s="641"/>
      <c r="S20" s="296"/>
    </row>
    <row r="21" spans="3:19" ht="20.100000000000001" customHeight="1">
      <c r="C21" s="501"/>
      <c r="D21" s="274">
        <f>+D20+1</f>
        <v>12</v>
      </c>
      <c r="E21" s="1045"/>
      <c r="F21" s="351"/>
      <c r="G21" s="287">
        <f>+F21-J21</f>
        <v>0</v>
      </c>
      <c r="H21" s="310">
        <v>1</v>
      </c>
      <c r="I21" s="327">
        <f>+H21*G21</f>
        <v>0</v>
      </c>
      <c r="J21" s="303">
        <f>+IF(K21=1,INT(F21-(F21/1.1)),0)</f>
        <v>0</v>
      </c>
      <c r="K21" s="348"/>
      <c r="L21" s="410"/>
      <c r="M21" s="603">
        <f>+IF(L21="○",G21,)</f>
        <v>0</v>
      </c>
      <c r="N21" s="1022"/>
      <c r="O21" s="1023"/>
      <c r="P21" s="1023"/>
      <c r="Q21" s="1024"/>
      <c r="R21" s="635"/>
      <c r="S21" s="296"/>
    </row>
    <row r="22" spans="3:19" ht="20.100000000000001" customHeight="1" thickBot="1">
      <c r="C22" s="501"/>
      <c r="D22" s="274">
        <f>+D21+1</f>
        <v>13</v>
      </c>
      <c r="E22" s="1045"/>
      <c r="F22" s="348"/>
      <c r="G22" s="288">
        <f>+F22-J22</f>
        <v>0</v>
      </c>
      <c r="H22" s="311">
        <v>1</v>
      </c>
      <c r="I22" s="328">
        <f>+H22*G22</f>
        <v>0</v>
      </c>
      <c r="J22" s="338">
        <f>+IF(K22=1,INT(F22-(F22/1.1)),0)</f>
        <v>0</v>
      </c>
      <c r="K22" s="348"/>
      <c r="L22" s="410"/>
      <c r="M22" s="603">
        <f>+IF(L22="○",G22,)</f>
        <v>0</v>
      </c>
      <c r="N22" s="1022"/>
      <c r="O22" s="1023"/>
      <c r="P22" s="1023"/>
      <c r="Q22" s="1024"/>
      <c r="R22" s="636"/>
      <c r="S22" s="296"/>
    </row>
    <row r="23" spans="3:19" ht="20.100000000000001" customHeight="1" thickBot="1">
      <c r="C23" s="573"/>
      <c r="D23" s="903" t="s">
        <v>191</v>
      </c>
      <c r="E23" s="903"/>
      <c r="F23" s="289">
        <f>SUM(F20:F22)</f>
        <v>0</v>
      </c>
      <c r="G23" s="300">
        <f>SUM(G20:G22)</f>
        <v>0</v>
      </c>
      <c r="H23" s="312"/>
      <c r="I23" s="329">
        <f>SUM(I20:I22)</f>
        <v>0</v>
      </c>
      <c r="J23" s="300">
        <f>SUM(J20:J22)</f>
        <v>0</v>
      </c>
      <c r="K23" s="349"/>
      <c r="L23" s="405"/>
      <c r="M23" s="427">
        <f>SUM(M20:M22)</f>
        <v>0</v>
      </c>
      <c r="N23" s="655"/>
      <c r="O23" s="656"/>
      <c r="P23" s="656"/>
      <c r="Q23" s="656"/>
      <c r="R23" s="637"/>
      <c r="S23" s="296"/>
    </row>
    <row r="24" spans="3:19" ht="20.100000000000001" customHeight="1">
      <c r="C24" s="501"/>
      <c r="D24" s="274">
        <f>+D22+1</f>
        <v>14</v>
      </c>
      <c r="E24" s="905" t="s">
        <v>169</v>
      </c>
      <c r="F24" s="347"/>
      <c r="G24" s="287">
        <f t="shared" ref="G24:G32" si="5">+F24-J24</f>
        <v>0</v>
      </c>
      <c r="H24" s="310">
        <v>1</v>
      </c>
      <c r="I24" s="327">
        <f t="shared" ref="I24:I32" si="6">+H24*G24</f>
        <v>0</v>
      </c>
      <c r="J24" s="303">
        <f t="shared" ref="J24:J32" si="7">+IF(K24=1,INT(F24-(F24/1.1)),0)</f>
        <v>0</v>
      </c>
      <c r="K24" s="351"/>
      <c r="L24" s="411" t="s">
        <v>95</v>
      </c>
      <c r="M24" s="604">
        <f t="shared" ref="M24:M32" si="8">+IF(L24="○",G24,)</f>
        <v>0</v>
      </c>
      <c r="N24" s="1022"/>
      <c r="O24" s="1023"/>
      <c r="P24" s="1023"/>
      <c r="Q24" s="1024"/>
      <c r="R24" s="635"/>
      <c r="S24" s="296"/>
    </row>
    <row r="25" spans="3:19" ht="20.100000000000001" customHeight="1">
      <c r="C25" s="501"/>
      <c r="D25" s="274">
        <f t="shared" ref="D25:D32" si="9">+D24+1</f>
        <v>15</v>
      </c>
      <c r="E25" s="905"/>
      <c r="F25" s="351"/>
      <c r="G25" s="287">
        <f t="shared" si="5"/>
        <v>0</v>
      </c>
      <c r="H25" s="310">
        <v>1</v>
      </c>
      <c r="I25" s="327">
        <f t="shared" si="6"/>
        <v>0</v>
      </c>
      <c r="J25" s="303">
        <f t="shared" si="7"/>
        <v>0</v>
      </c>
      <c r="K25" s="351"/>
      <c r="L25" s="411"/>
      <c r="M25" s="604">
        <f t="shared" si="8"/>
        <v>0</v>
      </c>
      <c r="N25" s="1022"/>
      <c r="O25" s="1023"/>
      <c r="P25" s="1023"/>
      <c r="Q25" s="1024"/>
      <c r="R25" s="635"/>
      <c r="S25" s="296"/>
    </row>
    <row r="26" spans="3:19" ht="20.100000000000001" customHeight="1">
      <c r="C26" s="501"/>
      <c r="D26" s="274">
        <f t="shared" si="9"/>
        <v>16</v>
      </c>
      <c r="E26" s="905"/>
      <c r="F26" s="351"/>
      <c r="G26" s="287">
        <f t="shared" si="5"/>
        <v>0</v>
      </c>
      <c r="H26" s="310">
        <v>1</v>
      </c>
      <c r="I26" s="327">
        <f t="shared" si="6"/>
        <v>0</v>
      </c>
      <c r="J26" s="303">
        <f t="shared" si="7"/>
        <v>0</v>
      </c>
      <c r="K26" s="351"/>
      <c r="L26" s="411"/>
      <c r="M26" s="604">
        <f t="shared" si="8"/>
        <v>0</v>
      </c>
      <c r="N26" s="1022"/>
      <c r="O26" s="1023"/>
      <c r="P26" s="1023"/>
      <c r="Q26" s="1024"/>
      <c r="R26" s="635"/>
      <c r="S26" s="296"/>
    </row>
    <row r="27" spans="3:19" ht="20.100000000000001" customHeight="1">
      <c r="C27" s="501"/>
      <c r="D27" s="274">
        <f t="shared" si="9"/>
        <v>17</v>
      </c>
      <c r="E27" s="905"/>
      <c r="F27" s="351"/>
      <c r="G27" s="287">
        <f t="shared" si="5"/>
        <v>0</v>
      </c>
      <c r="H27" s="310">
        <v>1</v>
      </c>
      <c r="I27" s="327">
        <f t="shared" si="6"/>
        <v>0</v>
      </c>
      <c r="J27" s="303">
        <f t="shared" si="7"/>
        <v>0</v>
      </c>
      <c r="K27" s="351"/>
      <c r="L27" s="411"/>
      <c r="M27" s="604">
        <f t="shared" si="8"/>
        <v>0</v>
      </c>
      <c r="N27" s="1022"/>
      <c r="O27" s="1023"/>
      <c r="P27" s="1023"/>
      <c r="Q27" s="1024"/>
      <c r="R27" s="635"/>
      <c r="S27" s="296"/>
    </row>
    <row r="28" spans="3:19" ht="20.100000000000001" customHeight="1">
      <c r="C28" s="501"/>
      <c r="D28" s="274">
        <f t="shared" si="9"/>
        <v>18</v>
      </c>
      <c r="E28" s="905"/>
      <c r="F28" s="351"/>
      <c r="G28" s="287">
        <f t="shared" si="5"/>
        <v>0</v>
      </c>
      <c r="H28" s="310">
        <v>1</v>
      </c>
      <c r="I28" s="327">
        <f t="shared" si="6"/>
        <v>0</v>
      </c>
      <c r="J28" s="303">
        <f t="shared" si="7"/>
        <v>0</v>
      </c>
      <c r="K28" s="351"/>
      <c r="L28" s="411"/>
      <c r="M28" s="604">
        <f t="shared" si="8"/>
        <v>0</v>
      </c>
      <c r="N28" s="1022"/>
      <c r="O28" s="1023"/>
      <c r="P28" s="1023"/>
      <c r="Q28" s="1024"/>
      <c r="R28" s="635"/>
      <c r="S28" s="296"/>
    </row>
    <row r="29" spans="3:19" ht="20.100000000000001" customHeight="1">
      <c r="C29" s="501"/>
      <c r="D29" s="274">
        <f t="shared" si="9"/>
        <v>19</v>
      </c>
      <c r="E29" s="905"/>
      <c r="F29" s="351"/>
      <c r="G29" s="287">
        <f t="shared" si="5"/>
        <v>0</v>
      </c>
      <c r="H29" s="310">
        <v>1</v>
      </c>
      <c r="I29" s="327">
        <f t="shared" si="6"/>
        <v>0</v>
      </c>
      <c r="J29" s="303">
        <f t="shared" si="7"/>
        <v>0</v>
      </c>
      <c r="K29" s="351"/>
      <c r="L29" s="411"/>
      <c r="M29" s="604">
        <f t="shared" si="8"/>
        <v>0</v>
      </c>
      <c r="N29" s="1022"/>
      <c r="O29" s="1023"/>
      <c r="P29" s="1023"/>
      <c r="Q29" s="1024"/>
      <c r="R29" s="635"/>
      <c r="S29" s="296"/>
    </row>
    <row r="30" spans="3:19" ht="20.100000000000001" customHeight="1">
      <c r="C30" s="501"/>
      <c r="D30" s="274">
        <f t="shared" si="9"/>
        <v>20</v>
      </c>
      <c r="E30" s="905"/>
      <c r="F30" s="351"/>
      <c r="G30" s="287">
        <f t="shared" si="5"/>
        <v>0</v>
      </c>
      <c r="H30" s="310">
        <v>1</v>
      </c>
      <c r="I30" s="327">
        <f t="shared" si="6"/>
        <v>0</v>
      </c>
      <c r="J30" s="303">
        <f t="shared" si="7"/>
        <v>0</v>
      </c>
      <c r="K30" s="351"/>
      <c r="L30" s="411"/>
      <c r="M30" s="604">
        <f t="shared" si="8"/>
        <v>0</v>
      </c>
      <c r="N30" s="1022"/>
      <c r="O30" s="1023"/>
      <c r="P30" s="1023"/>
      <c r="Q30" s="1024"/>
      <c r="R30" s="635"/>
      <c r="S30" s="296"/>
    </row>
    <row r="31" spans="3:19" ht="20.100000000000001" customHeight="1">
      <c r="C31" s="501"/>
      <c r="D31" s="274">
        <f t="shared" si="9"/>
        <v>21</v>
      </c>
      <c r="E31" s="905"/>
      <c r="F31" s="351"/>
      <c r="G31" s="287">
        <f t="shared" si="5"/>
        <v>0</v>
      </c>
      <c r="H31" s="310">
        <v>1</v>
      </c>
      <c r="I31" s="327">
        <f t="shared" si="6"/>
        <v>0</v>
      </c>
      <c r="J31" s="303">
        <f t="shared" si="7"/>
        <v>0</v>
      </c>
      <c r="K31" s="351"/>
      <c r="L31" s="411"/>
      <c r="M31" s="604">
        <f t="shared" si="8"/>
        <v>0</v>
      </c>
      <c r="N31" s="1022"/>
      <c r="O31" s="1023"/>
      <c r="P31" s="1023"/>
      <c r="Q31" s="1024"/>
      <c r="R31" s="635"/>
      <c r="S31" s="296"/>
    </row>
    <row r="32" spans="3:19" ht="20.100000000000001" customHeight="1" thickBot="1">
      <c r="C32" s="501"/>
      <c r="D32" s="274">
        <f t="shared" si="9"/>
        <v>22</v>
      </c>
      <c r="E32" s="905"/>
      <c r="F32" s="348"/>
      <c r="G32" s="288">
        <f t="shared" si="5"/>
        <v>0</v>
      </c>
      <c r="H32" s="310">
        <v>1</v>
      </c>
      <c r="I32" s="328">
        <f t="shared" si="6"/>
        <v>0</v>
      </c>
      <c r="J32" s="338">
        <f t="shared" si="7"/>
        <v>0</v>
      </c>
      <c r="K32" s="348"/>
      <c r="L32" s="410"/>
      <c r="M32" s="603">
        <f t="shared" si="8"/>
        <v>0</v>
      </c>
      <c r="N32" s="1022"/>
      <c r="O32" s="1023"/>
      <c r="P32" s="1023"/>
      <c r="Q32" s="1024"/>
      <c r="R32" s="636"/>
      <c r="S32" s="296"/>
    </row>
    <row r="33" spans="3:19" ht="20.100000000000001" customHeight="1" thickBot="1">
      <c r="C33" s="574"/>
      <c r="D33" s="906" t="s">
        <v>191</v>
      </c>
      <c r="E33" s="906"/>
      <c r="F33" s="289">
        <f>SUM(F24:F32)</f>
        <v>0</v>
      </c>
      <c r="G33" s="301">
        <f>SUM(G24:G32)</f>
        <v>0</v>
      </c>
      <c r="H33" s="314"/>
      <c r="I33" s="331">
        <f>SUM(I24:I32)</f>
        <v>0</v>
      </c>
      <c r="J33" s="301">
        <f>SUM(J24:J32)</f>
        <v>0</v>
      </c>
      <c r="K33" s="352"/>
      <c r="L33" s="412"/>
      <c r="M33" s="605">
        <f>SUM(M24:M32)</f>
        <v>0</v>
      </c>
      <c r="N33" s="657"/>
      <c r="O33" s="658"/>
      <c r="P33" s="658"/>
      <c r="Q33" s="658"/>
      <c r="R33" s="642"/>
      <c r="S33" s="296"/>
    </row>
    <row r="34" spans="3:19" ht="20.100000000000001" customHeight="1" thickBot="1">
      <c r="C34" s="506"/>
      <c r="D34" s="277">
        <f>+D32+1</f>
        <v>23</v>
      </c>
      <c r="E34" s="911" t="s">
        <v>136</v>
      </c>
      <c r="F34" s="347"/>
      <c r="G34" s="291">
        <f>+F34-J34</f>
        <v>0</v>
      </c>
      <c r="H34" s="315">
        <v>1</v>
      </c>
      <c r="I34" s="332">
        <f>+H34*G34</f>
        <v>0</v>
      </c>
      <c r="J34" s="339">
        <f>+IF(K34=1,INT(F34-(F34/1.1)),0)</f>
        <v>0</v>
      </c>
      <c r="K34" s="353"/>
      <c r="L34" s="413"/>
      <c r="M34" s="606">
        <f>+IF(L34="○",G34,)</f>
        <v>0</v>
      </c>
      <c r="N34" s="1025"/>
      <c r="O34" s="1026"/>
      <c r="P34" s="1026"/>
      <c r="Q34" s="1027"/>
      <c r="R34" s="643"/>
      <c r="S34" s="296"/>
    </row>
    <row r="35" spans="3:19" ht="20.100000000000001" customHeight="1" thickBot="1">
      <c r="C35" s="501"/>
      <c r="D35" s="274">
        <f>+D34+1</f>
        <v>24</v>
      </c>
      <c r="E35" s="911"/>
      <c r="F35" s="351"/>
      <c r="G35" s="290">
        <f>+F35-J35</f>
        <v>0</v>
      </c>
      <c r="H35" s="313">
        <v>1</v>
      </c>
      <c r="I35" s="330">
        <f>+H35*G35</f>
        <v>0</v>
      </c>
      <c r="J35" s="164">
        <f>+IF(K35=1,INT(F35-(F35/1.1)),0)</f>
        <v>0</v>
      </c>
      <c r="K35" s="350"/>
      <c r="L35" s="414"/>
      <c r="M35" s="607">
        <f>+IF(L35="○",G35,)</f>
        <v>0</v>
      </c>
      <c r="N35" s="1022"/>
      <c r="O35" s="1023"/>
      <c r="P35" s="1023"/>
      <c r="Q35" s="1024"/>
      <c r="R35" s="644"/>
      <c r="S35" s="296"/>
    </row>
    <row r="36" spans="3:19" ht="20.100000000000001" customHeight="1" thickBot="1">
      <c r="C36" s="501"/>
      <c r="D36" s="274">
        <f>+D35+1</f>
        <v>25</v>
      </c>
      <c r="E36" s="911"/>
      <c r="F36" s="350"/>
      <c r="G36" s="290">
        <f>+F36-J36</f>
        <v>0</v>
      </c>
      <c r="H36" s="313">
        <v>1</v>
      </c>
      <c r="I36" s="330">
        <f>+H36*G36</f>
        <v>0</v>
      </c>
      <c r="J36" s="164">
        <f>+IF(K36=1,INT(F36-(F36/1.1)),0)</f>
        <v>0</v>
      </c>
      <c r="K36" s="350"/>
      <c r="L36" s="414"/>
      <c r="M36" s="607">
        <f>+IF(L36="○",G36,)</f>
        <v>0</v>
      </c>
      <c r="N36" s="1022"/>
      <c r="O36" s="1023"/>
      <c r="P36" s="1023"/>
      <c r="Q36" s="1024"/>
      <c r="R36" s="644"/>
      <c r="S36" s="296"/>
    </row>
    <row r="37" spans="3:19" ht="20.100000000000001" customHeight="1" thickBot="1">
      <c r="C37" s="501"/>
      <c r="D37" s="274">
        <f>+D36+1</f>
        <v>26</v>
      </c>
      <c r="E37" s="911"/>
      <c r="F37" s="351"/>
      <c r="G37" s="287">
        <f>+F37-J37</f>
        <v>0</v>
      </c>
      <c r="H37" s="310">
        <v>1</v>
      </c>
      <c r="I37" s="327">
        <f>+H37*G37</f>
        <v>0</v>
      </c>
      <c r="J37" s="303">
        <f>+IF(K37=1,INT(F37-(F37/1.1)),0)</f>
        <v>0</v>
      </c>
      <c r="K37" s="351"/>
      <c r="L37" s="411"/>
      <c r="M37" s="604">
        <f>+IF(L37="○",G37,)</f>
        <v>0</v>
      </c>
      <c r="N37" s="1022"/>
      <c r="O37" s="1023"/>
      <c r="P37" s="1023"/>
      <c r="Q37" s="1024"/>
      <c r="R37" s="635"/>
      <c r="S37" s="296"/>
    </row>
    <row r="38" spans="3:19" ht="20.100000000000001" customHeight="1" thickBot="1">
      <c r="C38" s="501"/>
      <c r="D38" s="274">
        <f>+D37+1</f>
        <v>27</v>
      </c>
      <c r="E38" s="911"/>
      <c r="F38" s="348"/>
      <c r="G38" s="288">
        <f>+F38-J38</f>
        <v>0</v>
      </c>
      <c r="H38" s="311">
        <v>1</v>
      </c>
      <c r="I38" s="328">
        <f>+H38*G38</f>
        <v>0</v>
      </c>
      <c r="J38" s="338">
        <f>+IF(K38=1,INT(F38-(F38/1.1)),0)</f>
        <v>0</v>
      </c>
      <c r="K38" s="348"/>
      <c r="L38" s="410"/>
      <c r="M38" s="603">
        <f>+IF(L38="○",G38,)</f>
        <v>0</v>
      </c>
      <c r="N38" s="1022"/>
      <c r="O38" s="1023"/>
      <c r="P38" s="1023"/>
      <c r="Q38" s="1024"/>
      <c r="R38" s="636"/>
      <c r="S38" s="296"/>
    </row>
    <row r="39" spans="3:19" ht="20.100000000000001" customHeight="1" thickBot="1">
      <c r="C39" s="573"/>
      <c r="D39" s="903" t="s">
        <v>191</v>
      </c>
      <c r="E39" s="903"/>
      <c r="F39" s="289">
        <f>SUM(F34:F38)</f>
        <v>0</v>
      </c>
      <c r="G39" s="300">
        <f>SUM(G34:G38)</f>
        <v>0</v>
      </c>
      <c r="H39" s="312"/>
      <c r="I39" s="329">
        <f>SUM(I34:I38)</f>
        <v>0</v>
      </c>
      <c r="J39" s="300">
        <f>SUM(J34:J38)</f>
        <v>0</v>
      </c>
      <c r="K39" s="349"/>
      <c r="L39" s="405"/>
      <c r="M39" s="427">
        <f>SUM(M34:M38)</f>
        <v>0</v>
      </c>
      <c r="N39" s="1032" t="str">
        <f>+IF(AND(F39&gt;0,F39&gt;=(F93*0.6)),"6割超えています。","")</f>
        <v/>
      </c>
      <c r="O39" s="1033"/>
      <c r="P39" s="1033"/>
      <c r="Q39" s="1034"/>
      <c r="R39" s="637"/>
      <c r="S39" s="296"/>
    </row>
    <row r="40" spans="3:19" ht="20.100000000000001" customHeight="1">
      <c r="C40" s="501"/>
      <c r="D40" s="274">
        <f>D38+1</f>
        <v>28</v>
      </c>
      <c r="E40" s="909" t="s">
        <v>281</v>
      </c>
      <c r="F40" s="347"/>
      <c r="G40" s="287">
        <f>+F40-J40</f>
        <v>0</v>
      </c>
      <c r="H40" s="310">
        <v>1</v>
      </c>
      <c r="I40" s="327">
        <f>+H40*G40</f>
        <v>0</v>
      </c>
      <c r="J40" s="303">
        <f>+IF(K40=1,INT(F40-(F40/1.1)),0)</f>
        <v>0</v>
      </c>
      <c r="K40" s="351"/>
      <c r="L40" s="406"/>
      <c r="M40" s="428">
        <f>+IF(L40="○",G40,)</f>
        <v>0</v>
      </c>
      <c r="N40" s="1022"/>
      <c r="O40" s="1023"/>
      <c r="P40" s="1023"/>
      <c r="Q40" s="1024"/>
      <c r="R40" s="641"/>
      <c r="S40" s="296"/>
    </row>
    <row r="41" spans="3:19" ht="20.100000000000001" customHeight="1">
      <c r="C41" s="501"/>
      <c r="D41" s="274">
        <f>+D40+1</f>
        <v>29</v>
      </c>
      <c r="E41" s="907"/>
      <c r="F41" s="351"/>
      <c r="G41" s="287">
        <f>+F41-J41</f>
        <v>0</v>
      </c>
      <c r="H41" s="310">
        <v>1</v>
      </c>
      <c r="I41" s="327">
        <f>+H41*G41</f>
        <v>0</v>
      </c>
      <c r="J41" s="303">
        <f>+IF(K41=1,INT(F41-(F41/1.1)),0)</f>
        <v>0</v>
      </c>
      <c r="K41" s="351"/>
      <c r="L41" s="408"/>
      <c r="M41" s="430">
        <f>+IF(L41="○",G41,)</f>
        <v>0</v>
      </c>
      <c r="N41" s="1022"/>
      <c r="O41" s="1023"/>
      <c r="P41" s="1023"/>
      <c r="Q41" s="1024"/>
      <c r="R41" s="635"/>
      <c r="S41" s="296"/>
    </row>
    <row r="42" spans="3:19" ht="20.100000000000001" customHeight="1" thickBot="1">
      <c r="C42" s="501"/>
      <c r="D42" s="274">
        <f>+D41+1</f>
        <v>30</v>
      </c>
      <c r="E42" s="910"/>
      <c r="F42" s="348"/>
      <c r="G42" s="287">
        <f>+F42-J42</f>
        <v>0</v>
      </c>
      <c r="H42" s="310">
        <v>1</v>
      </c>
      <c r="I42" s="327">
        <f>+H42*G42</f>
        <v>0</v>
      </c>
      <c r="J42" s="303">
        <f>+IF(K42=1,INT(F42-(F42/1.1)),0)</f>
        <v>0</v>
      </c>
      <c r="K42" s="351"/>
      <c r="L42" s="404"/>
      <c r="M42" s="426">
        <f>+IF(L42="○",G42,)</f>
        <v>0</v>
      </c>
      <c r="N42" s="1022"/>
      <c r="O42" s="1023"/>
      <c r="P42" s="1023"/>
      <c r="Q42" s="1024"/>
      <c r="R42" s="635"/>
      <c r="S42" s="296"/>
    </row>
    <row r="43" spans="3:19" ht="20.100000000000001" customHeight="1" thickBot="1">
      <c r="C43" s="573"/>
      <c r="D43" s="903" t="s">
        <v>191</v>
      </c>
      <c r="E43" s="903"/>
      <c r="F43" s="289">
        <f>SUM(F40:F42)</f>
        <v>0</v>
      </c>
      <c r="G43" s="300">
        <f>SUM(G40:G42)</f>
        <v>0</v>
      </c>
      <c r="H43" s="312"/>
      <c r="I43" s="329">
        <f>SUM(I40:I42)</f>
        <v>0</v>
      </c>
      <c r="J43" s="300">
        <f>SUM(J40:J42)</f>
        <v>0</v>
      </c>
      <c r="K43" s="349"/>
      <c r="L43" s="405"/>
      <c r="M43" s="427">
        <f>SUM(M40:M42)</f>
        <v>0</v>
      </c>
      <c r="N43" s="655"/>
      <c r="O43" s="656"/>
      <c r="P43" s="656"/>
      <c r="Q43" s="656"/>
      <c r="R43" s="637"/>
      <c r="S43" s="296"/>
    </row>
    <row r="44" spans="3:19" ht="20.100000000000001" customHeight="1">
      <c r="C44" s="501"/>
      <c r="D44" s="274">
        <f>+D42+1</f>
        <v>31</v>
      </c>
      <c r="E44" s="909" t="s">
        <v>264</v>
      </c>
      <c r="F44" s="347"/>
      <c r="G44" s="287">
        <f>+F44-J44</f>
        <v>0</v>
      </c>
      <c r="H44" s="310">
        <v>1</v>
      </c>
      <c r="I44" s="327">
        <f>+H44*G44</f>
        <v>0</v>
      </c>
      <c r="J44" s="303">
        <f>+IF(K44=1,INT(F44-(F44/1.1)),0)</f>
        <v>0</v>
      </c>
      <c r="K44" s="351"/>
      <c r="L44" s="406"/>
      <c r="M44" s="428">
        <f>+IF(L44="○",G44,)</f>
        <v>0</v>
      </c>
      <c r="N44" s="1022"/>
      <c r="O44" s="1023"/>
      <c r="P44" s="1023"/>
      <c r="Q44" s="1024"/>
      <c r="R44" s="635"/>
      <c r="S44" s="296"/>
    </row>
    <row r="45" spans="3:19" ht="20.100000000000001" customHeight="1">
      <c r="C45" s="501"/>
      <c r="D45" s="274">
        <f>+D44+1</f>
        <v>32</v>
      </c>
      <c r="E45" s="907"/>
      <c r="F45" s="351"/>
      <c r="G45" s="287">
        <f>+F45-J45</f>
        <v>0</v>
      </c>
      <c r="H45" s="310">
        <v>1</v>
      </c>
      <c r="I45" s="327">
        <f>+H45*G45</f>
        <v>0</v>
      </c>
      <c r="J45" s="303">
        <f>+IF(K45=1,INT(F45-(F45/1.1)),0)</f>
        <v>0</v>
      </c>
      <c r="K45" s="351"/>
      <c r="L45" s="408"/>
      <c r="M45" s="430">
        <f>+IF(L45="○",G45,)</f>
        <v>0</v>
      </c>
      <c r="N45" s="1022"/>
      <c r="O45" s="1023"/>
      <c r="P45" s="1023"/>
      <c r="Q45" s="1024"/>
      <c r="R45" s="635"/>
      <c r="S45" s="296"/>
    </row>
    <row r="46" spans="3:19" ht="20.100000000000001" customHeight="1" thickBot="1">
      <c r="C46" s="501"/>
      <c r="D46" s="274">
        <f>+D45+1</f>
        <v>33</v>
      </c>
      <c r="E46" s="910"/>
      <c r="F46" s="348"/>
      <c r="G46" s="287">
        <f>+F46-J46</f>
        <v>0</v>
      </c>
      <c r="H46" s="310">
        <v>1</v>
      </c>
      <c r="I46" s="327">
        <f>+H46*G46</f>
        <v>0</v>
      </c>
      <c r="J46" s="303">
        <f>+IF(K46=1,INT(F46-(F46/1.1)),0)</f>
        <v>0</v>
      </c>
      <c r="K46" s="351"/>
      <c r="L46" s="404"/>
      <c r="M46" s="426">
        <f>+IF(L46="○",G46,)</f>
        <v>0</v>
      </c>
      <c r="N46" s="1022"/>
      <c r="O46" s="1023"/>
      <c r="P46" s="1023"/>
      <c r="Q46" s="1024"/>
      <c r="R46" s="635"/>
      <c r="S46" s="296"/>
    </row>
    <row r="47" spans="3:19" ht="20.100000000000001" customHeight="1" thickBot="1">
      <c r="C47" s="573"/>
      <c r="D47" s="903" t="s">
        <v>191</v>
      </c>
      <c r="E47" s="903"/>
      <c r="F47" s="289">
        <f>SUM(F44:F46)</f>
        <v>0</v>
      </c>
      <c r="G47" s="300">
        <f>SUM(G44:G46)</f>
        <v>0</v>
      </c>
      <c r="H47" s="312"/>
      <c r="I47" s="329">
        <f>SUM(I44:I46)</f>
        <v>0</v>
      </c>
      <c r="J47" s="300">
        <f>SUM(J44:J46)</f>
        <v>0</v>
      </c>
      <c r="K47" s="349"/>
      <c r="L47" s="405"/>
      <c r="M47" s="427">
        <f>SUM(M44:M46)</f>
        <v>0</v>
      </c>
      <c r="N47" s="655"/>
      <c r="O47" s="656"/>
      <c r="P47" s="656"/>
      <c r="Q47" s="656"/>
      <c r="R47" s="637"/>
      <c r="S47" s="296"/>
    </row>
    <row r="48" spans="3:19" ht="20.100000000000001" customHeight="1">
      <c r="C48" s="501"/>
      <c r="D48" s="274">
        <f>+D46+1</f>
        <v>34</v>
      </c>
      <c r="E48" s="909" t="s">
        <v>282</v>
      </c>
      <c r="F48" s="347"/>
      <c r="G48" s="287">
        <f>+F48-J48</f>
        <v>0</v>
      </c>
      <c r="H48" s="310">
        <v>1</v>
      </c>
      <c r="I48" s="327">
        <f>+H48*G48</f>
        <v>0</v>
      </c>
      <c r="J48" s="303">
        <f>+IF(K48=1,INT(F48-(F48/1.1)),0)</f>
        <v>0</v>
      </c>
      <c r="K48" s="351"/>
      <c r="L48" s="406"/>
      <c r="M48" s="428">
        <f>+IF(L48="○",G48,)</f>
        <v>0</v>
      </c>
      <c r="N48" s="1022"/>
      <c r="O48" s="1023"/>
      <c r="P48" s="1023"/>
      <c r="Q48" s="1024"/>
      <c r="R48" s="635"/>
      <c r="S48" s="296"/>
    </row>
    <row r="49" spans="3:19" ht="20.100000000000001" customHeight="1">
      <c r="C49" s="501"/>
      <c r="D49" s="274">
        <f>+D48+1</f>
        <v>35</v>
      </c>
      <c r="E49" s="907"/>
      <c r="F49" s="351"/>
      <c r="G49" s="287">
        <f>+F49-J49</f>
        <v>0</v>
      </c>
      <c r="H49" s="310">
        <v>1</v>
      </c>
      <c r="I49" s="327">
        <f>+H49*G49</f>
        <v>0</v>
      </c>
      <c r="J49" s="303">
        <f>+IF(K49=1,INT(F49-(F49/1.1)),0)</f>
        <v>0</v>
      </c>
      <c r="K49" s="351"/>
      <c r="L49" s="408"/>
      <c r="M49" s="430">
        <f>+IF(L49="○",G49,)</f>
        <v>0</v>
      </c>
      <c r="N49" s="1022"/>
      <c r="O49" s="1023"/>
      <c r="P49" s="1023"/>
      <c r="Q49" s="1024"/>
      <c r="R49" s="635"/>
      <c r="S49" s="296"/>
    </row>
    <row r="50" spans="3:19" ht="20.100000000000001" customHeight="1" thickBot="1">
      <c r="C50" s="501"/>
      <c r="D50" s="274">
        <f>+D49+1</f>
        <v>36</v>
      </c>
      <c r="E50" s="910"/>
      <c r="F50" s="348"/>
      <c r="G50" s="287">
        <f>+F50-J50</f>
        <v>0</v>
      </c>
      <c r="H50" s="310">
        <v>1</v>
      </c>
      <c r="I50" s="327">
        <f>+H50*G50</f>
        <v>0</v>
      </c>
      <c r="J50" s="303">
        <f>+IF(K50=1,INT(F50-(F50/1.1)),0)</f>
        <v>0</v>
      </c>
      <c r="K50" s="351"/>
      <c r="L50" s="404"/>
      <c r="M50" s="426">
        <f>+IF(L50="○",G50,)</f>
        <v>0</v>
      </c>
      <c r="N50" s="1022"/>
      <c r="O50" s="1023"/>
      <c r="P50" s="1023"/>
      <c r="Q50" s="1024"/>
      <c r="R50" s="635"/>
      <c r="S50" s="296"/>
    </row>
    <row r="51" spans="3:19" ht="20.100000000000001" customHeight="1" thickBot="1">
      <c r="C51" s="573"/>
      <c r="D51" s="903" t="s">
        <v>191</v>
      </c>
      <c r="E51" s="903"/>
      <c r="F51" s="289">
        <f>SUM(F48:F50)</f>
        <v>0</v>
      </c>
      <c r="G51" s="302">
        <f>SUM(G48:G50)</f>
        <v>0</v>
      </c>
      <c r="H51" s="312"/>
      <c r="I51" s="329">
        <f>SUM(I48:I50)</f>
        <v>0</v>
      </c>
      <c r="J51" s="300">
        <f>SUM(J48:J50)</f>
        <v>0</v>
      </c>
      <c r="K51" s="349"/>
      <c r="L51" s="405"/>
      <c r="M51" s="427">
        <f>SUM(M48:M50)</f>
        <v>0</v>
      </c>
      <c r="N51" s="655"/>
      <c r="O51" s="656"/>
      <c r="P51" s="656"/>
      <c r="Q51" s="656"/>
      <c r="R51" s="637"/>
      <c r="S51" s="296"/>
    </row>
    <row r="52" spans="3:19" ht="20.100000000000001" customHeight="1">
      <c r="C52" s="501"/>
      <c r="D52" s="276">
        <f>D50+1</f>
        <v>37</v>
      </c>
      <c r="E52" s="907" t="s">
        <v>283</v>
      </c>
      <c r="F52" s="347"/>
      <c r="G52" s="290">
        <f t="shared" ref="G52:G59" si="10">+F52-J52</f>
        <v>0</v>
      </c>
      <c r="H52" s="313">
        <v>1</v>
      </c>
      <c r="I52" s="330">
        <f t="shared" ref="I52:I59" si="11">+H52*G52</f>
        <v>0</v>
      </c>
      <c r="J52" s="164">
        <f t="shared" ref="J52:J59" si="12">+IF(K52=1,INT(F52-(F52/1.1)),0)</f>
        <v>0</v>
      </c>
      <c r="K52" s="350"/>
      <c r="L52" s="406"/>
      <c r="M52" s="428">
        <f t="shared" ref="M52:M59" si="13">+IF(L52="○",G52,)</f>
        <v>0</v>
      </c>
      <c r="N52" s="1022"/>
      <c r="O52" s="1023"/>
      <c r="P52" s="1023"/>
      <c r="Q52" s="1024"/>
      <c r="R52" s="644"/>
      <c r="S52" s="296"/>
    </row>
    <row r="53" spans="3:19" ht="20.100000000000001" customHeight="1">
      <c r="C53" s="501"/>
      <c r="D53" s="274">
        <f t="shared" ref="D53:D59" si="14">+D52+1</f>
        <v>38</v>
      </c>
      <c r="E53" s="907"/>
      <c r="F53" s="351"/>
      <c r="G53" s="287">
        <f t="shared" si="10"/>
        <v>0</v>
      </c>
      <c r="H53" s="310">
        <v>1</v>
      </c>
      <c r="I53" s="327">
        <f t="shared" si="11"/>
        <v>0</v>
      </c>
      <c r="J53" s="303">
        <f t="shared" si="12"/>
        <v>0</v>
      </c>
      <c r="K53" s="351"/>
      <c r="L53" s="408"/>
      <c r="M53" s="430">
        <f t="shared" si="13"/>
        <v>0</v>
      </c>
      <c r="N53" s="1022"/>
      <c r="O53" s="1023"/>
      <c r="P53" s="1023"/>
      <c r="Q53" s="1024"/>
      <c r="R53" s="635"/>
      <c r="S53" s="296"/>
    </row>
    <row r="54" spans="3:19" ht="20.100000000000001" customHeight="1">
      <c r="C54" s="501"/>
      <c r="D54" s="274">
        <f t="shared" si="14"/>
        <v>39</v>
      </c>
      <c r="E54" s="907"/>
      <c r="F54" s="351"/>
      <c r="G54" s="287">
        <f t="shared" si="10"/>
        <v>0</v>
      </c>
      <c r="H54" s="310">
        <v>1</v>
      </c>
      <c r="I54" s="327">
        <f t="shared" si="11"/>
        <v>0</v>
      </c>
      <c r="J54" s="303">
        <f t="shared" si="12"/>
        <v>0</v>
      </c>
      <c r="K54" s="351"/>
      <c r="L54" s="408"/>
      <c r="M54" s="430">
        <f t="shared" si="13"/>
        <v>0</v>
      </c>
      <c r="N54" s="1022"/>
      <c r="O54" s="1023"/>
      <c r="P54" s="1023"/>
      <c r="Q54" s="1024"/>
      <c r="R54" s="635"/>
      <c r="S54" s="296"/>
    </row>
    <row r="55" spans="3:19" ht="20.100000000000001" customHeight="1">
      <c r="C55" s="501"/>
      <c r="D55" s="274">
        <f t="shared" si="14"/>
        <v>40</v>
      </c>
      <c r="E55" s="907"/>
      <c r="F55" s="351"/>
      <c r="G55" s="287">
        <f t="shared" si="10"/>
        <v>0</v>
      </c>
      <c r="H55" s="310">
        <v>1</v>
      </c>
      <c r="I55" s="327">
        <f t="shared" si="11"/>
        <v>0</v>
      </c>
      <c r="J55" s="303">
        <f t="shared" si="12"/>
        <v>0</v>
      </c>
      <c r="K55" s="351"/>
      <c r="L55" s="408"/>
      <c r="M55" s="430">
        <f t="shared" si="13"/>
        <v>0</v>
      </c>
      <c r="N55" s="1022"/>
      <c r="O55" s="1023"/>
      <c r="P55" s="1023"/>
      <c r="Q55" s="1024"/>
      <c r="R55" s="635"/>
      <c r="S55" s="296"/>
    </row>
    <row r="56" spans="3:19" ht="20.100000000000001" customHeight="1">
      <c r="C56" s="501"/>
      <c r="D56" s="274">
        <f t="shared" si="14"/>
        <v>41</v>
      </c>
      <c r="E56" s="907"/>
      <c r="F56" s="351"/>
      <c r="G56" s="287">
        <f t="shared" si="10"/>
        <v>0</v>
      </c>
      <c r="H56" s="310">
        <v>1</v>
      </c>
      <c r="I56" s="327">
        <f t="shared" si="11"/>
        <v>0</v>
      </c>
      <c r="J56" s="303">
        <f t="shared" si="12"/>
        <v>0</v>
      </c>
      <c r="K56" s="351"/>
      <c r="L56" s="408"/>
      <c r="M56" s="430">
        <f t="shared" si="13"/>
        <v>0</v>
      </c>
      <c r="N56" s="1022"/>
      <c r="O56" s="1023"/>
      <c r="P56" s="1023"/>
      <c r="Q56" s="1024"/>
      <c r="R56" s="635"/>
      <c r="S56" s="296"/>
    </row>
    <row r="57" spans="3:19" ht="20.100000000000001" customHeight="1">
      <c r="C57" s="501"/>
      <c r="D57" s="274">
        <f t="shared" si="14"/>
        <v>42</v>
      </c>
      <c r="E57" s="907"/>
      <c r="F57" s="351"/>
      <c r="G57" s="287">
        <f t="shared" si="10"/>
        <v>0</v>
      </c>
      <c r="H57" s="310">
        <v>1</v>
      </c>
      <c r="I57" s="327">
        <f t="shared" si="11"/>
        <v>0</v>
      </c>
      <c r="J57" s="303">
        <f t="shared" si="12"/>
        <v>0</v>
      </c>
      <c r="K57" s="351"/>
      <c r="L57" s="408"/>
      <c r="M57" s="430">
        <f t="shared" si="13"/>
        <v>0</v>
      </c>
      <c r="N57" s="1022"/>
      <c r="O57" s="1023"/>
      <c r="P57" s="1023"/>
      <c r="Q57" s="1024"/>
      <c r="R57" s="635"/>
      <c r="S57" s="296"/>
    </row>
    <row r="58" spans="3:19" ht="20.100000000000001" customHeight="1">
      <c r="C58" s="501"/>
      <c r="D58" s="274">
        <f t="shared" si="14"/>
        <v>43</v>
      </c>
      <c r="E58" s="907"/>
      <c r="F58" s="351"/>
      <c r="G58" s="287">
        <f t="shared" si="10"/>
        <v>0</v>
      </c>
      <c r="H58" s="310">
        <v>1</v>
      </c>
      <c r="I58" s="327">
        <f t="shared" si="11"/>
        <v>0</v>
      </c>
      <c r="J58" s="303">
        <f t="shared" si="12"/>
        <v>0</v>
      </c>
      <c r="K58" s="351"/>
      <c r="L58" s="408"/>
      <c r="M58" s="430">
        <f t="shared" si="13"/>
        <v>0</v>
      </c>
      <c r="N58" s="1022"/>
      <c r="O58" s="1023"/>
      <c r="P58" s="1023"/>
      <c r="Q58" s="1024"/>
      <c r="R58" s="635"/>
      <c r="S58" s="296"/>
    </row>
    <row r="59" spans="3:19" ht="20.100000000000001" customHeight="1" thickBot="1">
      <c r="C59" s="501"/>
      <c r="D59" s="274">
        <f t="shared" si="14"/>
        <v>44</v>
      </c>
      <c r="E59" s="907"/>
      <c r="F59" s="348"/>
      <c r="G59" s="288">
        <f t="shared" si="10"/>
        <v>0</v>
      </c>
      <c r="H59" s="311">
        <v>1</v>
      </c>
      <c r="I59" s="328">
        <f t="shared" si="11"/>
        <v>0</v>
      </c>
      <c r="J59" s="338">
        <f t="shared" si="12"/>
        <v>0</v>
      </c>
      <c r="K59" s="348"/>
      <c r="L59" s="404"/>
      <c r="M59" s="426">
        <f t="shared" si="13"/>
        <v>0</v>
      </c>
      <c r="N59" s="1022"/>
      <c r="O59" s="1023"/>
      <c r="P59" s="1023"/>
      <c r="Q59" s="1024"/>
      <c r="R59" s="636"/>
      <c r="S59" s="296"/>
    </row>
    <row r="60" spans="3:19" ht="20.100000000000001" customHeight="1" thickBot="1">
      <c r="C60" s="573"/>
      <c r="D60" s="903" t="s">
        <v>191</v>
      </c>
      <c r="E60" s="903"/>
      <c r="F60" s="289">
        <f>SUM(F52:F59)</f>
        <v>0</v>
      </c>
      <c r="G60" s="300">
        <f>SUM(G52:G59)</f>
        <v>0</v>
      </c>
      <c r="H60" s="312"/>
      <c r="I60" s="329">
        <f>SUM(I52:I59)</f>
        <v>0</v>
      </c>
      <c r="J60" s="300">
        <f>SUM(J52:J59)</f>
        <v>0</v>
      </c>
      <c r="K60" s="349"/>
      <c r="L60" s="405"/>
      <c r="M60" s="427">
        <f>SUM(M52:M59)</f>
        <v>0</v>
      </c>
      <c r="N60" s="653"/>
      <c r="O60" s="654"/>
      <c r="P60" s="654"/>
      <c r="Q60" s="654"/>
      <c r="R60" s="637"/>
      <c r="S60" s="296"/>
    </row>
    <row r="61" spans="3:19" ht="20.100000000000001" customHeight="1">
      <c r="C61" s="501"/>
      <c r="D61" s="274">
        <f>+D59+1</f>
        <v>45</v>
      </c>
      <c r="E61" s="909" t="s">
        <v>28</v>
      </c>
      <c r="F61" s="347"/>
      <c r="G61" s="290">
        <f>+F61-J61</f>
        <v>0</v>
      </c>
      <c r="H61" s="313">
        <v>1</v>
      </c>
      <c r="I61" s="330">
        <f>+INT(H61*G61)</f>
        <v>0</v>
      </c>
      <c r="J61" s="164">
        <f>+IF(K61=1,INT(F61-(F61/1.1)),0)</f>
        <v>0</v>
      </c>
      <c r="K61" s="350"/>
      <c r="L61" s="406"/>
      <c r="M61" s="428"/>
      <c r="N61" s="1022"/>
      <c r="O61" s="1023"/>
      <c r="P61" s="1023"/>
      <c r="Q61" s="1024"/>
      <c r="R61" s="638"/>
      <c r="S61" s="296"/>
    </row>
    <row r="62" spans="3:19" ht="20.100000000000001" customHeight="1">
      <c r="C62" s="501"/>
      <c r="D62" s="274">
        <f>+D61+1</f>
        <v>46</v>
      </c>
      <c r="E62" s="907"/>
      <c r="F62" s="351"/>
      <c r="G62" s="287">
        <f>+F62-J62</f>
        <v>0</v>
      </c>
      <c r="H62" s="310">
        <v>1</v>
      </c>
      <c r="I62" s="327">
        <f>+INT(H62*G62)</f>
        <v>0</v>
      </c>
      <c r="J62" s="303">
        <f>+IF(K62=1,INT(F62-(F62/1.1)),0)</f>
        <v>0</v>
      </c>
      <c r="K62" s="351"/>
      <c r="L62" s="408"/>
      <c r="M62" s="430">
        <f>+IF(L62="○",G62,)</f>
        <v>0</v>
      </c>
      <c r="N62" s="1022"/>
      <c r="O62" s="1023"/>
      <c r="P62" s="1023"/>
      <c r="Q62" s="1024"/>
      <c r="R62" s="638"/>
      <c r="S62" s="296"/>
    </row>
    <row r="63" spans="3:19" ht="20.100000000000001" customHeight="1">
      <c r="C63" s="501"/>
      <c r="D63" s="274">
        <f>+D62+1</f>
        <v>47</v>
      </c>
      <c r="E63" s="907"/>
      <c r="F63" s="351"/>
      <c r="G63" s="287">
        <f>+F63-J63</f>
        <v>0</v>
      </c>
      <c r="H63" s="310">
        <v>1</v>
      </c>
      <c r="I63" s="327">
        <f>+INT(H63*G63)</f>
        <v>0</v>
      </c>
      <c r="J63" s="303">
        <f>+IF(K63=1,INT(F63-(F63/1.1)),0)</f>
        <v>0</v>
      </c>
      <c r="K63" s="351"/>
      <c r="L63" s="408"/>
      <c r="M63" s="430">
        <f>+IF(L63="○",G63,)</f>
        <v>0</v>
      </c>
      <c r="N63" s="1022"/>
      <c r="O63" s="1023"/>
      <c r="P63" s="1023"/>
      <c r="Q63" s="1024"/>
      <c r="R63" s="638"/>
      <c r="S63" s="296"/>
    </row>
    <row r="64" spans="3:19" ht="20.100000000000001" customHeight="1">
      <c r="C64" s="501"/>
      <c r="D64" s="274">
        <f>+D63+1</f>
        <v>48</v>
      </c>
      <c r="E64" s="907"/>
      <c r="F64" s="351"/>
      <c r="G64" s="287">
        <f>+F64-J64</f>
        <v>0</v>
      </c>
      <c r="H64" s="310">
        <v>1</v>
      </c>
      <c r="I64" s="327">
        <f>+INT(H64*G64)</f>
        <v>0</v>
      </c>
      <c r="J64" s="303">
        <f>+IF(K64=1,INT(F64-(F64/1.1)),0)</f>
        <v>0</v>
      </c>
      <c r="K64" s="351"/>
      <c r="L64" s="408"/>
      <c r="M64" s="430">
        <f>+IF(L64="○",G64,)</f>
        <v>0</v>
      </c>
      <c r="N64" s="1022"/>
      <c r="O64" s="1023"/>
      <c r="P64" s="1023"/>
      <c r="Q64" s="1024"/>
      <c r="R64" s="638"/>
      <c r="S64" s="296"/>
    </row>
    <row r="65" spans="3:19" ht="20.100000000000001" customHeight="1" thickBot="1">
      <c r="C65" s="501"/>
      <c r="D65" s="274">
        <f>+D64+1</f>
        <v>49</v>
      </c>
      <c r="E65" s="910"/>
      <c r="F65" s="348"/>
      <c r="G65" s="288">
        <f>+F65-J65</f>
        <v>0</v>
      </c>
      <c r="H65" s="311">
        <v>1</v>
      </c>
      <c r="I65" s="328">
        <f>+INT(H65*G65)</f>
        <v>0</v>
      </c>
      <c r="J65" s="338">
        <f>+IF(K65=1,INT(F65-(F65/1.1)),0)</f>
        <v>0</v>
      </c>
      <c r="K65" s="348"/>
      <c r="L65" s="404"/>
      <c r="M65" s="426">
        <f>+IF(L65="○",G65,)</f>
        <v>0</v>
      </c>
      <c r="N65" s="1022"/>
      <c r="O65" s="1023"/>
      <c r="P65" s="1023"/>
      <c r="Q65" s="1024"/>
      <c r="R65" s="639"/>
      <c r="S65" s="296"/>
    </row>
    <row r="66" spans="3:19" ht="20.100000000000001" customHeight="1" thickBot="1">
      <c r="C66" s="574"/>
      <c r="D66" s="906" t="s">
        <v>191</v>
      </c>
      <c r="E66" s="906"/>
      <c r="F66" s="520">
        <f>SUM(F61:F65)</f>
        <v>0</v>
      </c>
      <c r="G66" s="301">
        <f>SUM(G61:G65)</f>
        <v>0</v>
      </c>
      <c r="H66" s="314"/>
      <c r="I66" s="331">
        <f>SUM(I61:I65)</f>
        <v>0</v>
      </c>
      <c r="J66" s="301">
        <f>SUM(J61:J65)</f>
        <v>0</v>
      </c>
      <c r="K66" s="352"/>
      <c r="L66" s="412"/>
      <c r="M66" s="605">
        <f>SUM(M61:M65)</f>
        <v>0</v>
      </c>
      <c r="N66" s="657"/>
      <c r="O66" s="658"/>
      <c r="P66" s="658"/>
      <c r="Q66" s="658"/>
      <c r="R66" s="645"/>
      <c r="S66" s="296"/>
    </row>
    <row r="67" spans="3:19" ht="20.100000000000001" customHeight="1" thickBot="1">
      <c r="C67" s="506"/>
      <c r="D67" s="277">
        <f>+D65+1</f>
        <v>50</v>
      </c>
      <c r="E67" s="911" t="s">
        <v>284</v>
      </c>
      <c r="F67" s="347"/>
      <c r="G67" s="291">
        <f>+F67-J67</f>
        <v>0</v>
      </c>
      <c r="H67" s="315">
        <v>1</v>
      </c>
      <c r="I67" s="332">
        <f>+INT(H67*G67)</f>
        <v>0</v>
      </c>
      <c r="J67" s="339">
        <f>+IF(K67=1,INT(F67-(F67/1.1)),0)</f>
        <v>0</v>
      </c>
      <c r="K67" s="353"/>
      <c r="L67" s="415"/>
      <c r="M67" s="608">
        <f>+IF(L67="○",G67,)</f>
        <v>0</v>
      </c>
      <c r="N67" s="1025"/>
      <c r="O67" s="1026"/>
      <c r="P67" s="1026"/>
      <c r="Q67" s="1027"/>
      <c r="R67" s="646"/>
      <c r="S67" s="296"/>
    </row>
    <row r="68" spans="3:19" ht="20.100000000000001" customHeight="1" thickBot="1">
      <c r="C68" s="501"/>
      <c r="D68" s="274">
        <f>+D67+1</f>
        <v>51</v>
      </c>
      <c r="E68" s="911"/>
      <c r="F68" s="351"/>
      <c r="G68" s="287">
        <f>+F68-J68</f>
        <v>0</v>
      </c>
      <c r="H68" s="310">
        <v>1</v>
      </c>
      <c r="I68" s="327">
        <f>+INT(H68*G68)</f>
        <v>0</v>
      </c>
      <c r="J68" s="303">
        <f>+IF(K68=1,INT(F68-(F68/1.1)),0)</f>
        <v>0</v>
      </c>
      <c r="K68" s="351"/>
      <c r="L68" s="408"/>
      <c r="M68" s="430">
        <f>+IF(L68="○",G68,)</f>
        <v>0</v>
      </c>
      <c r="N68" s="1022"/>
      <c r="O68" s="1023"/>
      <c r="P68" s="1023"/>
      <c r="Q68" s="1024"/>
      <c r="R68" s="638"/>
      <c r="S68" s="296"/>
    </row>
    <row r="69" spans="3:19" ht="20.100000000000001" customHeight="1" thickBot="1">
      <c r="C69" s="501"/>
      <c r="D69" s="274">
        <f>+D68+1</f>
        <v>52</v>
      </c>
      <c r="E69" s="911"/>
      <c r="F69" s="351"/>
      <c r="G69" s="287">
        <f>+F69-J69</f>
        <v>0</v>
      </c>
      <c r="H69" s="310">
        <v>1</v>
      </c>
      <c r="I69" s="327">
        <f>+INT(H69*G69)</f>
        <v>0</v>
      </c>
      <c r="J69" s="303">
        <f>+IF(K69=1,INT(F69-(F69/1.1)),0)</f>
        <v>0</v>
      </c>
      <c r="K69" s="351"/>
      <c r="L69" s="408"/>
      <c r="M69" s="430">
        <f>+IF(L69="○",G69,)</f>
        <v>0</v>
      </c>
      <c r="N69" s="1022"/>
      <c r="O69" s="1023"/>
      <c r="P69" s="1023"/>
      <c r="Q69" s="1024"/>
      <c r="R69" s="638"/>
      <c r="S69" s="296"/>
    </row>
    <row r="70" spans="3:19" ht="20.100000000000001" customHeight="1" thickBot="1">
      <c r="C70" s="501"/>
      <c r="D70" s="274">
        <f>+D69+1</f>
        <v>53</v>
      </c>
      <c r="E70" s="911"/>
      <c r="F70" s="348"/>
      <c r="G70" s="288">
        <f>+F70-J70</f>
        <v>0</v>
      </c>
      <c r="H70" s="311">
        <v>1</v>
      </c>
      <c r="I70" s="328">
        <f>+INT(H70*G70)</f>
        <v>0</v>
      </c>
      <c r="J70" s="338">
        <f>+IF(K70=1,INT(F70-(F70/1.1)),0)</f>
        <v>0</v>
      </c>
      <c r="K70" s="348"/>
      <c r="L70" s="404"/>
      <c r="M70" s="426">
        <f>+IF(L70="○",G70,)</f>
        <v>0</v>
      </c>
      <c r="N70" s="1022"/>
      <c r="O70" s="1023"/>
      <c r="P70" s="1023"/>
      <c r="Q70" s="1024"/>
      <c r="R70" s="639"/>
      <c r="S70" s="296"/>
    </row>
    <row r="71" spans="3:19" ht="20.100000000000001" customHeight="1" thickBot="1">
      <c r="C71" s="573"/>
      <c r="D71" s="903" t="s">
        <v>191</v>
      </c>
      <c r="E71" s="903"/>
      <c r="F71" s="289">
        <f>SUM(F67:F70)</f>
        <v>0</v>
      </c>
      <c r="G71" s="300">
        <f>SUM(G67:G70)</f>
        <v>0</v>
      </c>
      <c r="H71" s="312"/>
      <c r="I71" s="329">
        <f>SUM(I67:I70)</f>
        <v>0</v>
      </c>
      <c r="J71" s="300">
        <f>SUM(J67:J70)</f>
        <v>0</v>
      </c>
      <c r="K71" s="349"/>
      <c r="L71" s="405"/>
      <c r="M71" s="427">
        <f>SUM(M67:M70)</f>
        <v>0</v>
      </c>
      <c r="N71" s="653"/>
      <c r="O71" s="654"/>
      <c r="P71" s="654"/>
      <c r="Q71" s="654"/>
      <c r="R71" s="640"/>
      <c r="S71" s="296"/>
    </row>
    <row r="72" spans="3:19" ht="20.100000000000001" customHeight="1">
      <c r="C72" s="501"/>
      <c r="D72" s="274">
        <f>+D70+1</f>
        <v>54</v>
      </c>
      <c r="E72" s="909" t="s">
        <v>322</v>
      </c>
      <c r="F72" s="350"/>
      <c r="G72" s="287">
        <f>+F72-J72</f>
        <v>0</v>
      </c>
      <c r="H72" s="310">
        <v>1</v>
      </c>
      <c r="I72" s="327">
        <f>+H72*G72</f>
        <v>0</v>
      </c>
      <c r="J72" s="303">
        <f>+IF(K72=1,INT(F72-(F72/1.1)),0)</f>
        <v>0</v>
      </c>
      <c r="K72" s="351"/>
      <c r="L72" s="406"/>
      <c r="M72" s="428">
        <f>+IF(L72="○",G72,)</f>
        <v>0</v>
      </c>
      <c r="N72" s="1022"/>
      <c r="O72" s="1023"/>
      <c r="P72" s="1023"/>
      <c r="Q72" s="1024"/>
      <c r="R72" s="641"/>
      <c r="S72" s="296"/>
    </row>
    <row r="73" spans="3:19" ht="20.100000000000001" customHeight="1">
      <c r="C73" s="501"/>
      <c r="D73" s="274">
        <f>+D72+1</f>
        <v>55</v>
      </c>
      <c r="E73" s="907"/>
      <c r="F73" s="351"/>
      <c r="G73" s="287">
        <f>+F73-J73</f>
        <v>0</v>
      </c>
      <c r="H73" s="310">
        <v>1</v>
      </c>
      <c r="I73" s="327">
        <f>+H73*G73</f>
        <v>0</v>
      </c>
      <c r="J73" s="303">
        <f>+IF(K73=1,INT(F73-(F73/1.1)),0)</f>
        <v>0</v>
      </c>
      <c r="K73" s="351"/>
      <c r="L73" s="408"/>
      <c r="M73" s="430">
        <f>+IF(L73="○",G73,)</f>
        <v>0</v>
      </c>
      <c r="N73" s="1022"/>
      <c r="O73" s="1023"/>
      <c r="P73" s="1023"/>
      <c r="Q73" s="1024"/>
      <c r="R73" s="635"/>
      <c r="S73" s="296"/>
    </row>
    <row r="74" spans="3:19" ht="20.100000000000001" customHeight="1" thickBot="1">
      <c r="C74" s="501"/>
      <c r="D74" s="274">
        <f>+D73+1</f>
        <v>56</v>
      </c>
      <c r="E74" s="910"/>
      <c r="F74" s="348"/>
      <c r="G74" s="287">
        <f>+F74-J74</f>
        <v>0</v>
      </c>
      <c r="H74" s="310">
        <v>1</v>
      </c>
      <c r="I74" s="327">
        <f>+H74*G74</f>
        <v>0</v>
      </c>
      <c r="J74" s="303">
        <f>+IF(K74=1,INT(F74-(F74/1.1)),0)</f>
        <v>0</v>
      </c>
      <c r="K74" s="351"/>
      <c r="L74" s="404"/>
      <c r="M74" s="426">
        <f>+IF(L74="○",G74,)</f>
        <v>0</v>
      </c>
      <c r="N74" s="1022"/>
      <c r="O74" s="1023"/>
      <c r="P74" s="1023"/>
      <c r="Q74" s="1024"/>
      <c r="R74" s="635"/>
      <c r="S74" s="296"/>
    </row>
    <row r="75" spans="3:19" ht="20.100000000000001" customHeight="1" thickBot="1">
      <c r="C75" s="573"/>
      <c r="D75" s="903" t="s">
        <v>191</v>
      </c>
      <c r="E75" s="903"/>
      <c r="F75" s="289">
        <f>SUM(F72:F74)</f>
        <v>0</v>
      </c>
      <c r="G75" s="300">
        <f>SUM(G72:G74)</f>
        <v>0</v>
      </c>
      <c r="H75" s="312"/>
      <c r="I75" s="329">
        <f>SUM(I72:I74)</f>
        <v>0</v>
      </c>
      <c r="J75" s="300">
        <f>SUM(J72:J74)</f>
        <v>0</v>
      </c>
      <c r="K75" s="349"/>
      <c r="L75" s="405"/>
      <c r="M75" s="427">
        <f>SUM(M72:M74)</f>
        <v>0</v>
      </c>
      <c r="N75" s="655"/>
      <c r="O75" s="656"/>
      <c r="P75" s="656"/>
      <c r="Q75" s="656"/>
      <c r="R75" s="637"/>
      <c r="S75" s="296"/>
    </row>
    <row r="76" spans="3:19" ht="20.100000000000001" customHeight="1">
      <c r="C76" s="501"/>
      <c r="D76" s="274">
        <f>+D74+1</f>
        <v>57</v>
      </c>
      <c r="E76" s="905" t="s">
        <v>275</v>
      </c>
      <c r="F76" s="350"/>
      <c r="G76" s="287">
        <f>+F76-J76</f>
        <v>0</v>
      </c>
      <c r="H76" s="310">
        <v>1</v>
      </c>
      <c r="I76" s="327">
        <f>+INT(H76*G76)</f>
        <v>0</v>
      </c>
      <c r="J76" s="303">
        <f>+IF(K76=1,INT(F76-(F76/1.1)),0)</f>
        <v>0</v>
      </c>
      <c r="K76" s="351"/>
      <c r="L76" s="411"/>
      <c r="M76" s="604">
        <f>+IF(L76="○",G76,)</f>
        <v>0</v>
      </c>
      <c r="N76" s="1022"/>
      <c r="O76" s="1023"/>
      <c r="P76" s="1023"/>
      <c r="Q76" s="1024"/>
      <c r="R76" s="641"/>
      <c r="S76" s="296"/>
    </row>
    <row r="77" spans="3:19" ht="20.100000000000001" customHeight="1">
      <c r="C77" s="501"/>
      <c r="D77" s="274">
        <f>+D76+1</f>
        <v>58</v>
      </c>
      <c r="E77" s="905"/>
      <c r="F77" s="350"/>
      <c r="G77" s="287">
        <f>+F77-J77</f>
        <v>0</v>
      </c>
      <c r="H77" s="310">
        <v>1</v>
      </c>
      <c r="I77" s="327">
        <f>+INT(H77*G77)</f>
        <v>0</v>
      </c>
      <c r="J77" s="303">
        <f>+IF(K77=1,INT(F77-(F77/1.1)),0)</f>
        <v>0</v>
      </c>
      <c r="K77" s="351"/>
      <c r="L77" s="411"/>
      <c r="M77" s="604">
        <f>+IF(L77="○",G77,)</f>
        <v>0</v>
      </c>
      <c r="N77" s="1022"/>
      <c r="O77" s="1023"/>
      <c r="P77" s="1023"/>
      <c r="Q77" s="1024"/>
      <c r="R77" s="635"/>
      <c r="S77" s="296"/>
    </row>
    <row r="78" spans="3:19" ht="20.100000000000001" customHeight="1">
      <c r="C78" s="501"/>
      <c r="D78" s="274">
        <f>+D77+1</f>
        <v>59</v>
      </c>
      <c r="E78" s="905"/>
      <c r="F78" s="351"/>
      <c r="G78" s="287">
        <f>+F78-J78</f>
        <v>0</v>
      </c>
      <c r="H78" s="310">
        <v>1</v>
      </c>
      <c r="I78" s="327">
        <f>+INT(H78*G78)</f>
        <v>0</v>
      </c>
      <c r="J78" s="303">
        <f>+IF(K78=1,INT(F78-(F78/1.1)),0)</f>
        <v>0</v>
      </c>
      <c r="K78" s="351"/>
      <c r="L78" s="411"/>
      <c r="M78" s="604">
        <f>+IF(L78="○",G78,)</f>
        <v>0</v>
      </c>
      <c r="N78" s="1022"/>
      <c r="O78" s="1023"/>
      <c r="P78" s="1023"/>
      <c r="Q78" s="1024"/>
      <c r="R78" s="635"/>
      <c r="S78" s="296"/>
    </row>
    <row r="79" spans="3:19" ht="20.100000000000001" customHeight="1" thickBot="1">
      <c r="C79" s="501"/>
      <c r="D79" s="278">
        <f>+D78+1</f>
        <v>60</v>
      </c>
      <c r="E79" s="905"/>
      <c r="F79" s="348"/>
      <c r="G79" s="287">
        <f>+F79-J79</f>
        <v>0</v>
      </c>
      <c r="H79" s="310">
        <v>1</v>
      </c>
      <c r="I79" s="327">
        <f>+INT(H79*G79)</f>
        <v>0</v>
      </c>
      <c r="J79" s="303">
        <f>+IF(K79=1,INT(F79-(F79/1.1)),0)</f>
        <v>0</v>
      </c>
      <c r="K79" s="351"/>
      <c r="L79" s="411"/>
      <c r="M79" s="604">
        <f>+IF(L79="○",G79,)</f>
        <v>0</v>
      </c>
      <c r="N79" s="1022"/>
      <c r="O79" s="1023"/>
      <c r="P79" s="1023"/>
      <c r="Q79" s="1024"/>
      <c r="R79" s="635"/>
      <c r="S79" s="296"/>
    </row>
    <row r="80" spans="3:19" ht="20.100000000000001" customHeight="1" thickBot="1">
      <c r="C80" s="573"/>
      <c r="D80" s="903" t="s">
        <v>191</v>
      </c>
      <c r="E80" s="903"/>
      <c r="F80" s="289">
        <f>SUM(F76:F79)</f>
        <v>0</v>
      </c>
      <c r="G80" s="300">
        <f>SUM(G76:G79)</f>
        <v>0</v>
      </c>
      <c r="H80" s="312"/>
      <c r="I80" s="329">
        <f>SUM(I76:I79)</f>
        <v>0</v>
      </c>
      <c r="J80" s="300">
        <f>SUM(J76:J79)</f>
        <v>0</v>
      </c>
      <c r="K80" s="349"/>
      <c r="L80" s="405"/>
      <c r="M80" s="427">
        <f>SUM(M76:M79)</f>
        <v>0</v>
      </c>
      <c r="N80" s="655"/>
      <c r="O80" s="656"/>
      <c r="P80" s="656"/>
      <c r="Q80" s="656"/>
      <c r="R80" s="637"/>
      <c r="S80" s="296"/>
    </row>
    <row r="81" spans="3:19" ht="20.100000000000001" customHeight="1">
      <c r="C81" s="501"/>
      <c r="D81" s="274">
        <f>+D79+1</f>
        <v>61</v>
      </c>
      <c r="E81" s="904" t="s">
        <v>243</v>
      </c>
      <c r="F81" s="350"/>
      <c r="G81" s="287">
        <f>+F81-J81</f>
        <v>0</v>
      </c>
      <c r="H81" s="310">
        <v>1</v>
      </c>
      <c r="I81" s="327">
        <f>+INT(H81*G81)</f>
        <v>0</v>
      </c>
      <c r="J81" s="303">
        <f>+IF(K81=1,INT(F81-(F81/1.1)),0)</f>
        <v>0</v>
      </c>
      <c r="K81" s="351"/>
      <c r="L81" s="406"/>
      <c r="M81" s="428">
        <f>+IF(L81="○",G81,)</f>
        <v>0</v>
      </c>
      <c r="N81" s="1022"/>
      <c r="O81" s="1023"/>
      <c r="P81" s="1023"/>
      <c r="Q81" s="1024"/>
      <c r="R81" s="638"/>
      <c r="S81" s="296"/>
    </row>
    <row r="82" spans="3:19" ht="20.100000000000001" customHeight="1">
      <c r="C82" s="501"/>
      <c r="D82" s="274">
        <f>+D81+1</f>
        <v>62</v>
      </c>
      <c r="E82" s="904"/>
      <c r="F82" s="351"/>
      <c r="G82" s="287">
        <f>+F82-J82</f>
        <v>0</v>
      </c>
      <c r="H82" s="310">
        <v>1</v>
      </c>
      <c r="I82" s="327">
        <f>+INT(H82*G82)</f>
        <v>0</v>
      </c>
      <c r="J82" s="303">
        <f>+IF(K82=1,INT(F82-(F82/1.1)),0)</f>
        <v>0</v>
      </c>
      <c r="K82" s="351"/>
      <c r="L82" s="408"/>
      <c r="M82" s="430">
        <f>+IF(L82="○",G82,)</f>
        <v>0</v>
      </c>
      <c r="N82" s="1022"/>
      <c r="O82" s="1023"/>
      <c r="P82" s="1023"/>
      <c r="Q82" s="1024"/>
      <c r="R82" s="638"/>
      <c r="S82" s="296"/>
    </row>
    <row r="83" spans="3:19" ht="20.100000000000001" customHeight="1" thickBot="1">
      <c r="C83" s="501"/>
      <c r="D83" s="274">
        <f>+D82+1</f>
        <v>63</v>
      </c>
      <c r="E83" s="904"/>
      <c r="F83" s="348"/>
      <c r="G83" s="287">
        <f>+F83-J83</f>
        <v>0</v>
      </c>
      <c r="H83" s="310">
        <v>1</v>
      </c>
      <c r="I83" s="327">
        <f>+INT(H83*G83)</f>
        <v>0</v>
      </c>
      <c r="J83" s="303">
        <f>+IF(K83=1,INT(F83-(F83/1.1)),0)</f>
        <v>0</v>
      </c>
      <c r="K83" s="351"/>
      <c r="L83" s="404"/>
      <c r="M83" s="426">
        <f>+IF(L83="○",G83,)</f>
        <v>0</v>
      </c>
      <c r="N83" s="1022"/>
      <c r="O83" s="1023"/>
      <c r="P83" s="1023"/>
      <c r="Q83" s="1024"/>
      <c r="R83" s="638"/>
      <c r="S83" s="296"/>
    </row>
    <row r="84" spans="3:19" ht="20.100000000000001" customHeight="1" thickBot="1">
      <c r="C84" s="573"/>
      <c r="D84" s="903" t="s">
        <v>191</v>
      </c>
      <c r="E84" s="903"/>
      <c r="F84" s="289">
        <f>SUM(F81:F83)</f>
        <v>0</v>
      </c>
      <c r="G84" s="302">
        <f>SUM(G81:G83)</f>
        <v>0</v>
      </c>
      <c r="H84" s="312"/>
      <c r="I84" s="329">
        <f>SUM(I81:I83)</f>
        <v>0</v>
      </c>
      <c r="J84" s="300">
        <f>SUM(J81:J83)</f>
        <v>0</v>
      </c>
      <c r="K84" s="349"/>
      <c r="L84" s="405"/>
      <c r="M84" s="427">
        <f>SUM(M81:M83)</f>
        <v>0</v>
      </c>
      <c r="N84" s="655"/>
      <c r="O84" s="656"/>
      <c r="P84" s="656"/>
      <c r="Q84" s="656"/>
      <c r="R84" s="640"/>
      <c r="S84" s="296"/>
    </row>
    <row r="85" spans="3:19" ht="20.100000000000001" customHeight="1">
      <c r="C85" s="501"/>
      <c r="D85" s="274">
        <f>+D83+1</f>
        <v>64</v>
      </c>
      <c r="E85" s="905" t="s">
        <v>285</v>
      </c>
      <c r="F85" s="350"/>
      <c r="G85" s="290">
        <f>+F85-J85</f>
        <v>0</v>
      </c>
      <c r="H85" s="313">
        <v>1</v>
      </c>
      <c r="I85" s="330">
        <f>+H85*G85</f>
        <v>0</v>
      </c>
      <c r="J85" s="164">
        <f>+IF(K85=1,INT(F85-(F85/1.1)),0)</f>
        <v>0</v>
      </c>
      <c r="K85" s="350"/>
      <c r="L85" s="406"/>
      <c r="M85" s="428">
        <f>+IF(L85="○",G85,)</f>
        <v>0</v>
      </c>
      <c r="N85" s="1022"/>
      <c r="O85" s="1023"/>
      <c r="P85" s="1023"/>
      <c r="Q85" s="1024"/>
      <c r="R85" s="641"/>
      <c r="S85" s="296"/>
    </row>
    <row r="86" spans="3:19" ht="20.100000000000001" customHeight="1">
      <c r="C86" s="501"/>
      <c r="D86" s="274">
        <f>+D85+1</f>
        <v>65</v>
      </c>
      <c r="E86" s="905"/>
      <c r="F86" s="351"/>
      <c r="G86" s="287">
        <f>+F86-J86</f>
        <v>0</v>
      </c>
      <c r="H86" s="310">
        <v>1</v>
      </c>
      <c r="I86" s="327">
        <f>+H86*G86</f>
        <v>0</v>
      </c>
      <c r="J86" s="303">
        <f>+IF(K86=1,INT(F86-(F86/1.1)),0)</f>
        <v>0</v>
      </c>
      <c r="K86" s="351"/>
      <c r="L86" s="408"/>
      <c r="M86" s="430">
        <f>+IF(L86="○",G86,)</f>
        <v>0</v>
      </c>
      <c r="N86" s="1022"/>
      <c r="O86" s="1023"/>
      <c r="P86" s="1023"/>
      <c r="Q86" s="1024"/>
      <c r="R86" s="635"/>
      <c r="S86" s="296"/>
    </row>
    <row r="87" spans="3:19" ht="20.100000000000001" customHeight="1" thickBot="1">
      <c r="C87" s="501"/>
      <c r="D87" s="274">
        <f>+D86+1</f>
        <v>66</v>
      </c>
      <c r="E87" s="905"/>
      <c r="F87" s="348"/>
      <c r="G87" s="287">
        <f>+F87-J87</f>
        <v>0</v>
      </c>
      <c r="H87" s="310">
        <v>1</v>
      </c>
      <c r="I87" s="327">
        <f>+H87*G87</f>
        <v>0</v>
      </c>
      <c r="J87" s="303">
        <f>+IF(K87=1,INT(F87-(F87/1.1)),0)</f>
        <v>0</v>
      </c>
      <c r="K87" s="351"/>
      <c r="L87" s="404"/>
      <c r="M87" s="426">
        <f>+IF(L87="○",G87,)</f>
        <v>0</v>
      </c>
      <c r="N87" s="1022"/>
      <c r="O87" s="1023"/>
      <c r="P87" s="1023"/>
      <c r="Q87" s="1024"/>
      <c r="R87" s="635"/>
      <c r="S87" s="296"/>
    </row>
    <row r="88" spans="3:19" ht="20.100000000000001" customHeight="1" thickBot="1">
      <c r="C88" s="573"/>
      <c r="D88" s="903" t="s">
        <v>191</v>
      </c>
      <c r="E88" s="903"/>
      <c r="F88" s="615">
        <f>SUM(F85:F87)</f>
        <v>0</v>
      </c>
      <c r="G88" s="302">
        <f>SUM(G85:G87)</f>
        <v>0</v>
      </c>
      <c r="H88" s="312"/>
      <c r="I88" s="329">
        <f>SUM(I85:I87)</f>
        <v>0</v>
      </c>
      <c r="J88" s="300">
        <f>SUM(J85:J87)</f>
        <v>0</v>
      </c>
      <c r="K88" s="349"/>
      <c r="L88" s="405"/>
      <c r="M88" s="427">
        <f>SUM(M85:M87)</f>
        <v>0</v>
      </c>
      <c r="N88" s="655"/>
      <c r="O88" s="656"/>
      <c r="P88" s="656"/>
      <c r="Q88" s="656"/>
      <c r="R88" s="637"/>
      <c r="S88" s="296"/>
    </row>
    <row r="89" spans="3:19" ht="20.100000000000001" customHeight="1">
      <c r="C89" s="501"/>
      <c r="D89" s="274">
        <f>+D87+1</f>
        <v>67</v>
      </c>
      <c r="E89" s="904" t="s">
        <v>286</v>
      </c>
      <c r="F89" s="350"/>
      <c r="G89" s="290">
        <f>+F89-J89</f>
        <v>0</v>
      </c>
      <c r="H89" s="313">
        <v>1</v>
      </c>
      <c r="I89" s="330">
        <f>+H89*G89</f>
        <v>0</v>
      </c>
      <c r="J89" s="164">
        <f>+IF(K89=1,INT(F89-(F89/1.1)),0)</f>
        <v>0</v>
      </c>
      <c r="K89" s="350"/>
      <c r="L89" s="406"/>
      <c r="M89" s="428">
        <f>+IF(L89="○",G89,)</f>
        <v>0</v>
      </c>
      <c r="N89" s="1022"/>
      <c r="O89" s="1023"/>
      <c r="P89" s="1023"/>
      <c r="Q89" s="1024"/>
      <c r="R89" s="641"/>
      <c r="S89" s="296"/>
    </row>
    <row r="90" spans="3:19" ht="20.100000000000001" customHeight="1">
      <c r="C90" s="501"/>
      <c r="D90" s="274">
        <f>+D89+1</f>
        <v>68</v>
      </c>
      <c r="E90" s="904"/>
      <c r="F90" s="351"/>
      <c r="G90" s="287">
        <f>+F90-J90</f>
        <v>0</v>
      </c>
      <c r="H90" s="310">
        <v>1</v>
      </c>
      <c r="I90" s="327">
        <f>+H90*G90</f>
        <v>0</v>
      </c>
      <c r="J90" s="303">
        <f>+IF(K90=1,INT(F90-(F90/1.1)),0)</f>
        <v>0</v>
      </c>
      <c r="K90" s="351"/>
      <c r="L90" s="408"/>
      <c r="M90" s="430">
        <f>+IF(L90="○",G90,)</f>
        <v>0</v>
      </c>
      <c r="N90" s="1022"/>
      <c r="O90" s="1023"/>
      <c r="P90" s="1023"/>
      <c r="Q90" s="1024"/>
      <c r="R90" s="635"/>
      <c r="S90" s="296"/>
    </row>
    <row r="91" spans="3:19" ht="20.100000000000001" customHeight="1" thickBot="1">
      <c r="C91" s="501"/>
      <c r="D91" s="274">
        <f>+D90+1</f>
        <v>69</v>
      </c>
      <c r="E91" s="904"/>
      <c r="F91" s="348"/>
      <c r="G91" s="287">
        <f>+F91-J91</f>
        <v>0</v>
      </c>
      <c r="H91" s="310">
        <v>1</v>
      </c>
      <c r="I91" s="327">
        <f>+H91*G91</f>
        <v>0</v>
      </c>
      <c r="J91" s="303">
        <f>+IF(K91=1,INT(F91-(F91/1.1)),0)</f>
        <v>0</v>
      </c>
      <c r="K91" s="351"/>
      <c r="L91" s="404"/>
      <c r="M91" s="426">
        <f>+IF(L91="○",G91,)</f>
        <v>0</v>
      </c>
      <c r="N91" s="1022"/>
      <c r="O91" s="1023"/>
      <c r="P91" s="1023"/>
      <c r="Q91" s="1024"/>
      <c r="R91" s="635"/>
      <c r="S91" s="296"/>
    </row>
    <row r="92" spans="3:19" ht="20.100000000000001" customHeight="1" thickBot="1">
      <c r="C92" s="1029" t="s">
        <v>191</v>
      </c>
      <c r="D92" s="1029"/>
      <c r="E92" s="1029"/>
      <c r="F92" s="289">
        <f>SUM(F89:F91)</f>
        <v>0</v>
      </c>
      <c r="G92" s="301">
        <f>SUM(G89:G91)</f>
        <v>0</v>
      </c>
      <c r="H92" s="314"/>
      <c r="I92" s="331">
        <f>SUM(I89:I91)</f>
        <v>0</v>
      </c>
      <c r="J92" s="301">
        <f>SUM(J89:J91)</f>
        <v>0</v>
      </c>
      <c r="K92" s="352"/>
      <c r="L92" s="412"/>
      <c r="M92" s="605">
        <f>SUM(M89:M91)</f>
        <v>0</v>
      </c>
      <c r="N92" s="659"/>
      <c r="O92" s="660"/>
      <c r="P92" s="660"/>
      <c r="Q92" s="660"/>
      <c r="R92" s="642"/>
      <c r="S92" s="296"/>
    </row>
    <row r="93" spans="3:19" ht="20.100000000000001" customHeight="1" thickBot="1">
      <c r="C93" s="882" t="s">
        <v>133</v>
      </c>
      <c r="D93" s="883"/>
      <c r="E93" s="884"/>
      <c r="F93" s="292">
        <f>SUM(F92,F88,F84,F80,F75,F71,F66,F60,F51,F47,F43,F39,F33,F23,F19,F11)</f>
        <v>0</v>
      </c>
      <c r="G93" s="292">
        <f>SUM(G92,G88,G84,G80,G75,G71,G66,G60,G51,G47,G43,G39,G33,G23,G19,G11)</f>
        <v>0</v>
      </c>
      <c r="H93" s="582"/>
      <c r="I93" s="333">
        <f>SUM(I92,I88,I84,I80,I75,I71,I66,I60,I51,I47,I43,I39,I33,I23,I19,I11)-I95</f>
        <v>0</v>
      </c>
      <c r="J93" s="340">
        <f>SUM(J92,J88,J84,J80,J75,J71,J66,J60,J51,J47,J43,J39,J33,J23,J19,J11)</f>
        <v>0</v>
      </c>
      <c r="K93" s="594"/>
      <c r="L93" s="419"/>
      <c r="M93" s="611">
        <f>SUM(M92,M88,M84,M80,M75,M71,M66,M60,M51,M47,M43,M39,M33,M23,M19,M11)</f>
        <v>0</v>
      </c>
      <c r="N93" s="933"/>
      <c r="O93" s="934"/>
      <c r="P93" s="934"/>
      <c r="Q93" s="934"/>
      <c r="R93" s="935"/>
      <c r="S93" s="296"/>
    </row>
    <row r="94" spans="3:19" ht="20.100000000000001" customHeight="1" thickBot="1">
      <c r="C94" s="885" t="s">
        <v>215</v>
      </c>
      <c r="D94" s="886"/>
      <c r="E94" s="886"/>
      <c r="F94" s="576">
        <f>+G94</f>
        <v>0</v>
      </c>
      <c r="G94" s="580"/>
      <c r="H94" s="583"/>
      <c r="I94" s="585"/>
      <c r="J94" s="586"/>
      <c r="K94" s="595"/>
      <c r="L94" s="410"/>
      <c r="M94" s="611">
        <f>MIN(ROUNDDOWN(F94*0.3,-3),M103)</f>
        <v>0</v>
      </c>
      <c r="N94" s="647"/>
      <c r="O94" s="648"/>
      <c r="P94" s="648"/>
      <c r="Q94" s="648"/>
      <c r="R94" s="649"/>
      <c r="S94" s="296"/>
    </row>
    <row r="95" spans="3:19" ht="20.100000000000001" customHeight="1" thickBot="1">
      <c r="C95" s="885" t="s">
        <v>287</v>
      </c>
      <c r="D95" s="886"/>
      <c r="E95" s="886"/>
      <c r="F95" s="577"/>
      <c r="G95" s="164">
        <f>+IF(K95=2,(F95),(F95-J95))</f>
        <v>0</v>
      </c>
      <c r="H95" s="318"/>
      <c r="I95" s="327">
        <f>+G95</f>
        <v>0</v>
      </c>
      <c r="J95" s="587">
        <f>+IF(K95=1,INT(F95-(F95/1.1)),F95)</f>
        <v>0</v>
      </c>
      <c r="K95" s="351">
        <v>1</v>
      </c>
      <c r="L95" s="410"/>
      <c r="M95" s="620"/>
      <c r="N95" s="647"/>
      <c r="O95" s="648"/>
      <c r="P95" s="648"/>
      <c r="Q95" s="648"/>
      <c r="R95" s="649"/>
      <c r="S95" s="296"/>
    </row>
    <row r="96" spans="3:19" ht="20.100000000000001" customHeight="1" thickBot="1">
      <c r="C96" s="897" t="s">
        <v>288</v>
      </c>
      <c r="D96" s="898"/>
      <c r="E96" s="899"/>
      <c r="F96" s="294">
        <f>+F93-F94</f>
        <v>0</v>
      </c>
      <c r="G96" s="304"/>
      <c r="H96" s="319"/>
      <c r="I96" s="334"/>
      <c r="J96" s="588"/>
      <c r="K96" s="596"/>
      <c r="L96" s="420"/>
      <c r="M96" s="613">
        <f>+M93-M103</f>
        <v>0</v>
      </c>
      <c r="N96" s="650"/>
      <c r="O96" s="651"/>
      <c r="P96" s="651"/>
      <c r="Q96" s="651"/>
      <c r="R96" s="652"/>
      <c r="S96" s="296"/>
    </row>
    <row r="97" spans="3:19" ht="9" customHeight="1" thickBot="1">
      <c r="G97" s="296"/>
      <c r="H97" s="296"/>
      <c r="I97" s="296"/>
      <c r="J97" s="296"/>
      <c r="K97" s="296"/>
      <c r="L97" s="421"/>
      <c r="M97" s="421"/>
      <c r="N97" s="296"/>
      <c r="O97" s="296"/>
      <c r="P97" s="296"/>
      <c r="Q97" s="296"/>
      <c r="R97" s="522"/>
      <c r="S97" s="296"/>
    </row>
    <row r="98" spans="3:19" ht="24.75" customHeight="1" thickBot="1">
      <c r="C98" s="914" t="s">
        <v>328</v>
      </c>
      <c r="D98" s="914"/>
      <c r="E98" s="914"/>
      <c r="F98" s="616">
        <f>+'1-3（兼23-2）事業計画書・実績報告書'!F321</f>
        <v>0</v>
      </c>
      <c r="G98" s="296"/>
      <c r="H98" s="296"/>
      <c r="I98" s="296"/>
      <c r="J98" s="296"/>
      <c r="K98" s="296"/>
      <c r="L98" s="421"/>
      <c r="M98" s="421"/>
      <c r="N98" s="296"/>
      <c r="O98" s="296"/>
      <c r="P98" s="296"/>
      <c r="Q98" s="296"/>
      <c r="R98" s="522"/>
      <c r="S98" s="296"/>
    </row>
    <row r="99" spans="3:19" ht="9" customHeight="1">
      <c r="G99" s="296"/>
      <c r="H99" s="296"/>
      <c r="I99" s="296"/>
      <c r="J99" s="296"/>
      <c r="K99" s="296"/>
      <c r="L99" s="421"/>
      <c r="M99" s="421"/>
      <c r="N99" s="296"/>
      <c r="O99" s="296"/>
      <c r="P99" s="296"/>
      <c r="Q99" s="296"/>
      <c r="R99" s="522"/>
      <c r="S99" s="296"/>
    </row>
    <row r="100" spans="3:19">
      <c r="F100" s="296"/>
      <c r="G100" s="296"/>
      <c r="H100" s="296"/>
      <c r="I100" s="296"/>
      <c r="J100" s="296"/>
      <c r="K100" s="296"/>
      <c r="L100" s="421"/>
      <c r="M100" s="421"/>
      <c r="N100" s="296"/>
      <c r="O100" s="296"/>
      <c r="P100" s="296"/>
      <c r="Q100" s="296"/>
      <c r="R100" s="522"/>
      <c r="S100" s="296"/>
    </row>
    <row r="101" spans="3:19">
      <c r="F101" s="296"/>
      <c r="G101" s="296"/>
      <c r="H101" s="296"/>
      <c r="I101" s="296"/>
      <c r="J101" s="296"/>
      <c r="K101" s="296"/>
      <c r="L101" s="421"/>
      <c r="M101" s="421"/>
      <c r="N101" s="296"/>
      <c r="O101" s="296"/>
      <c r="P101" s="296"/>
      <c r="Q101" s="296"/>
      <c r="R101" s="522"/>
      <c r="S101" s="296"/>
    </row>
    <row r="102" spans="3:19" ht="19.5" customHeight="1" thickBot="1">
      <c r="F102" s="1030" t="s">
        <v>260</v>
      </c>
      <c r="G102" s="1030" t="s">
        <v>25</v>
      </c>
      <c r="H102" s="296" t="s">
        <v>148</v>
      </c>
      <c r="I102" s="320" t="s">
        <v>333</v>
      </c>
      <c r="J102" s="296"/>
      <c r="K102" s="296"/>
      <c r="L102" s="421"/>
      <c r="M102" s="421"/>
      <c r="N102" s="296"/>
      <c r="O102" s="296"/>
      <c r="P102" s="296"/>
      <c r="Q102" s="296"/>
      <c r="R102" s="522"/>
      <c r="S102" s="296"/>
    </row>
    <row r="103" spans="3:19" ht="20.25" customHeight="1" thickBot="1">
      <c r="D103" s="902" t="s">
        <v>289</v>
      </c>
      <c r="E103" s="902"/>
      <c r="F103" s="297">
        <f>+IF(I103&lt;=G103,I103,G103)</f>
        <v>0</v>
      </c>
      <c r="G103" s="305">
        <f>ROUNDDOWN(I93*H103,-3)</f>
        <v>0</v>
      </c>
      <c r="H103" s="321">
        <f>IF(OR('1-3（兼23-2）事業計画書・実績報告書'!$B$46="○",'1-3（兼23-2）事業計画書・実績報告書'!$B$47="○",'1-3（兼23-2）事業計画書・実績報告書'!$B$48="○"),1,2/3)</f>
        <v>0.66666666666666663</v>
      </c>
      <c r="I103" s="349">
        <f>('1-5 支出明細書（１年目）'!G103)/2</f>
        <v>0</v>
      </c>
      <c r="J103" s="349">
        <v>0</v>
      </c>
      <c r="K103" s="597"/>
      <c r="L103" s="422"/>
      <c r="M103" s="451">
        <f>IF(OR('1-3（兼23-2）事業計画書・実績報告書'!$B$46="○",'1-3（兼23-2）事業計画書・実績報告書'!$B$47="○",'1-3（兼23-2）事業計画書・実績報告書'!$B$48="○"),ROUNDDOWN(M93*2/3,-3),ROUNDDOWN(M93*1/2,-3))</f>
        <v>0</v>
      </c>
      <c r="N103" s="467"/>
      <c r="O103" s="296"/>
      <c r="P103" s="296"/>
      <c r="Q103" s="296"/>
      <c r="R103" s="522"/>
      <c r="S103" s="296"/>
    </row>
    <row r="104" spans="3:19">
      <c r="G104" s="296"/>
      <c r="H104" s="296"/>
      <c r="I104" s="296"/>
      <c r="J104" s="296"/>
      <c r="K104" s="296"/>
      <c r="L104" s="421"/>
      <c r="M104" s="421"/>
      <c r="N104" s="296"/>
      <c r="O104" s="296"/>
      <c r="P104" s="296"/>
      <c r="Q104" s="296"/>
      <c r="R104" s="522"/>
      <c r="S104" s="296"/>
    </row>
    <row r="105" spans="3:19" ht="30" customHeight="1">
      <c r="C105" s="268"/>
      <c r="D105" s="913"/>
      <c r="E105" s="913"/>
      <c r="F105" s="279" t="s">
        <v>263</v>
      </c>
      <c r="G105" s="617" t="s">
        <v>290</v>
      </c>
      <c r="H105" s="1044" t="s">
        <v>291</v>
      </c>
      <c r="I105" s="1044"/>
      <c r="J105" s="618"/>
      <c r="K105" s="296"/>
      <c r="L105" s="421"/>
      <c r="M105" s="421"/>
      <c r="N105" s="296"/>
      <c r="O105" s="296"/>
      <c r="P105" s="296"/>
      <c r="Q105" s="296"/>
      <c r="R105" s="522"/>
      <c r="S105" s="296"/>
    </row>
    <row r="106" spans="3:19" s="259" customFormat="1" ht="41.25" customHeight="1">
      <c r="C106" s="614" t="s">
        <v>278</v>
      </c>
      <c r="D106" s="880" t="s">
        <v>226</v>
      </c>
      <c r="E106" s="880" t="s">
        <v>226</v>
      </c>
      <c r="F106" s="299">
        <f>SUMIF($C$8:$C$91,"A",$F$8:$F$91)</f>
        <v>0</v>
      </c>
      <c r="G106" s="299">
        <f>SUMIF($C$8:$C$91,"A",$G$8:$G$91)</f>
        <v>0</v>
      </c>
      <c r="H106" s="322"/>
      <c r="I106" s="336">
        <f>SUMIF($C$8:$C$91,"A",$I$8:$I$91)</f>
        <v>0</v>
      </c>
      <c r="J106" s="619">
        <f>IF(OR('1-3（兼23-2）事業計画書・実績報告書'!$B$46="○",'1-3（兼23-2）事業計画書・実績報告書'!$B$47="○",'1-3（兼23-2）事業計画書・実績報告書'!$B$48="○"),ROUNDDOWN(I106,-3),ROUNDDOWN(I106*2/3,-3))</f>
        <v>0</v>
      </c>
      <c r="K106" s="598"/>
      <c r="L106" s="358"/>
      <c r="M106" s="358"/>
      <c r="N106" s="358"/>
      <c r="O106" s="358"/>
      <c r="P106" s="358"/>
      <c r="Q106" s="358"/>
      <c r="R106" s="555"/>
      <c r="S106" s="358"/>
    </row>
    <row r="107" spans="3:19" s="259" customFormat="1" ht="41.25" customHeight="1">
      <c r="C107" s="614" t="s">
        <v>292</v>
      </c>
      <c r="D107" s="880" t="s">
        <v>227</v>
      </c>
      <c r="E107" s="880" t="s">
        <v>227</v>
      </c>
      <c r="F107" s="299">
        <f>SUMIF($C$8:$C$91,"B",$F$8:$F$91)</f>
        <v>0</v>
      </c>
      <c r="G107" s="299">
        <f>SUMIF($C$8:$C$91,"B",$G$8:$G$91)</f>
        <v>0</v>
      </c>
      <c r="H107" s="322"/>
      <c r="I107" s="336">
        <f>SUMIF($C$8:$C$91,"B",$I$8:$I$91)</f>
        <v>0</v>
      </c>
      <c r="J107" s="619">
        <f>IF(OR('1-3（兼23-2）事業計画書・実績報告書'!$B$46="○",'1-3（兼23-2）事業計画書・実績報告書'!$B$47="○",'1-3（兼23-2）事業計画書・実績報告書'!$B$48="○"),ROUNDDOWN(I107,-3),ROUNDDOWN(I107*2/3,-3))</f>
        <v>0</v>
      </c>
      <c r="K107" s="598"/>
      <c r="L107" s="358"/>
      <c r="M107" s="358"/>
      <c r="N107" s="358"/>
      <c r="O107" s="358"/>
      <c r="P107" s="358"/>
      <c r="Q107" s="358"/>
      <c r="R107" s="555"/>
      <c r="S107" s="358"/>
    </row>
    <row r="108" spans="3:19" s="259" customFormat="1" ht="41.25" customHeight="1">
      <c r="C108" s="614" t="s">
        <v>293</v>
      </c>
      <c r="D108" s="880" t="s">
        <v>228</v>
      </c>
      <c r="E108" s="880" t="s">
        <v>228</v>
      </c>
      <c r="F108" s="299">
        <f>SUMIF($C$8:$C$91,"C",$F$8:$F$91)</f>
        <v>0</v>
      </c>
      <c r="G108" s="299">
        <f>SUMIF($C$8:$C$91,"C",$G$8:$G$91)</f>
        <v>0</v>
      </c>
      <c r="H108" s="322"/>
      <c r="I108" s="336">
        <f>SUMIF($C$8:$C$91,"C",$I$8:$I$91)</f>
        <v>0</v>
      </c>
      <c r="J108" s="619">
        <f>IF(OR('1-3（兼23-2）事業計画書・実績報告書'!$B$46="○",'1-3（兼23-2）事業計画書・実績報告書'!$B$47="○",'1-3（兼23-2）事業計画書・実績報告書'!$B$48="○"),ROUNDDOWN(I108,-3),ROUNDDOWN(I108*2/3,-3))</f>
        <v>0</v>
      </c>
      <c r="K108" s="598"/>
      <c r="L108" s="358"/>
      <c r="M108" s="358"/>
      <c r="N108" s="358"/>
      <c r="O108" s="358"/>
      <c r="P108" s="358"/>
      <c r="Q108" s="358"/>
      <c r="R108" s="555"/>
      <c r="S108" s="358"/>
    </row>
    <row r="109" spans="3:19" s="259" customFormat="1" ht="41.25" customHeight="1">
      <c r="C109" s="614" t="s">
        <v>295</v>
      </c>
      <c r="D109" s="880" t="s">
        <v>206</v>
      </c>
      <c r="E109" s="880" t="s">
        <v>206</v>
      </c>
      <c r="F109" s="299">
        <f>SUMIF($C$8:$C$91,"D",$F$8:$F$91)</f>
        <v>0</v>
      </c>
      <c r="G109" s="299">
        <f>SUMIF($C$8:$C$91,"D",$G$8:$G$91)</f>
        <v>0</v>
      </c>
      <c r="H109" s="322"/>
      <c r="I109" s="336">
        <f>SUMIF($C$8:$C$91,"D",$I$8:$I$91)</f>
        <v>0</v>
      </c>
      <c r="J109" s="619">
        <f>IF(OR('1-3（兼23-2）事業計画書・実績報告書'!$B$46="○",'1-3（兼23-2）事業計画書・実績報告書'!$B$47="○",'1-3（兼23-2）事業計画書・実績報告書'!$B$48="○"),ROUNDDOWN(I109,-3),ROUNDDOWN(I109*2/3,-3))</f>
        <v>0</v>
      </c>
      <c r="K109" s="598"/>
      <c r="L109" s="358"/>
      <c r="M109" s="358"/>
      <c r="N109" s="358"/>
      <c r="O109" s="358"/>
      <c r="P109" s="358"/>
      <c r="Q109" s="358"/>
      <c r="R109" s="555"/>
      <c r="S109" s="358"/>
    </row>
    <row r="110" spans="3:19" s="259" customFormat="1" ht="41.25" customHeight="1">
      <c r="C110" s="614" t="s">
        <v>296</v>
      </c>
      <c r="D110" s="880" t="s">
        <v>231</v>
      </c>
      <c r="E110" s="880" t="s">
        <v>231</v>
      </c>
      <c r="F110" s="299">
        <f>SUMIF($C$8:$C$91,"E",$F$8:$F$91)</f>
        <v>0</v>
      </c>
      <c r="G110" s="299">
        <f>SUMIF($C$8:$C$91,"E",$G$8:$G$91)</f>
        <v>0</v>
      </c>
      <c r="H110" s="322"/>
      <c r="I110" s="336">
        <f>SUMIF($C$8:$C$91,"E",$I$8:$I$91)</f>
        <v>0</v>
      </c>
      <c r="J110" s="619">
        <f>IF(OR('1-3（兼23-2）事業計画書・実績報告書'!$B$46="○",'1-3（兼23-2）事業計画書・実績報告書'!$B$47="○",'1-3（兼23-2）事業計画書・実績報告書'!$B$48="○"),ROUNDDOWN(I110,-3),ROUNDDOWN(I110*2/3,-3))</f>
        <v>0</v>
      </c>
      <c r="K110" s="598"/>
      <c r="N110" s="68"/>
      <c r="O110" s="68"/>
      <c r="P110" s="68"/>
      <c r="Q110" s="68"/>
      <c r="R110" s="68"/>
    </row>
    <row r="111" spans="3:19" s="259" customFormat="1" ht="41.25" customHeight="1">
      <c r="C111" s="614" t="s">
        <v>32</v>
      </c>
      <c r="D111" s="880" t="s">
        <v>234</v>
      </c>
      <c r="E111" s="880" t="s">
        <v>234</v>
      </c>
      <c r="F111" s="299">
        <f>SUMIF($C$8:$C$91,"F",$F$8:$F$91)</f>
        <v>0</v>
      </c>
      <c r="G111" s="299">
        <f>SUMIF($C$8:$C$91,"F",$G$8:$G$91)</f>
        <v>0</v>
      </c>
      <c r="H111" s="322"/>
      <c r="I111" s="336">
        <f>SUMIF($C$8:$C$91,"F",$I$8:$I$91)</f>
        <v>0</v>
      </c>
      <c r="J111" s="619">
        <f>IF(OR('1-3（兼23-2）事業計画書・実績報告書'!$B$46="○",'1-3（兼23-2）事業計画書・実績報告書'!$B$47="○",'1-3（兼23-2）事業計画書・実績報告書'!$B$48="○"),ROUNDDOWN(I111,-3),ROUNDDOWN(I111*2/3,-3))</f>
        <v>0</v>
      </c>
      <c r="K111" s="598"/>
      <c r="N111" s="68"/>
      <c r="O111" s="68"/>
      <c r="P111" s="68"/>
      <c r="Q111" s="68"/>
      <c r="R111" s="68"/>
    </row>
    <row r="112" spans="3:19" s="259" customFormat="1" ht="41.25" customHeight="1">
      <c r="C112" s="614" t="s">
        <v>297</v>
      </c>
      <c r="D112" s="880" t="s">
        <v>219</v>
      </c>
      <c r="E112" s="880" t="s">
        <v>219</v>
      </c>
      <c r="F112" s="299">
        <f>SUMIF($C$8:$C$91,"G",$F$8:$F$91)</f>
        <v>0</v>
      </c>
      <c r="G112" s="299">
        <f>SUMIF($C$8:$C$91,"G",$G$8:$G$91)</f>
        <v>0</v>
      </c>
      <c r="H112" s="322"/>
      <c r="I112" s="336">
        <f>SUMIF($C$8:$C$91,"G",$I$8:$I$91)</f>
        <v>0</v>
      </c>
      <c r="J112" s="619">
        <f>IF(OR('1-3（兼23-2）事業計画書・実績報告書'!$B$46="○",'1-3（兼23-2）事業計画書・実績報告書'!$B$47="○",'1-3（兼23-2）事業計画書・実績報告書'!$B$48="○"),ROUNDDOWN(I112,-3),ROUNDDOWN(I112*2/3,-3))</f>
        <v>0</v>
      </c>
      <c r="K112" s="598"/>
      <c r="N112" s="68"/>
      <c r="O112" s="68"/>
      <c r="P112" s="68"/>
      <c r="Q112" s="68"/>
      <c r="R112" s="68"/>
    </row>
    <row r="113" spans="3:18" s="259" customFormat="1" ht="41.25" customHeight="1">
      <c r="C113" s="912" t="s">
        <v>133</v>
      </c>
      <c r="D113" s="912"/>
      <c r="E113" s="912"/>
      <c r="F113" s="299">
        <f>SUM(F106:F112)</f>
        <v>0</v>
      </c>
      <c r="G113" s="299">
        <f>SUM(G106:G112)</f>
        <v>0</v>
      </c>
      <c r="H113" s="322"/>
      <c r="I113" s="336">
        <f>SUM(I106:I112)</f>
        <v>0</v>
      </c>
      <c r="J113" s="619">
        <f>SUM(J106:J112)</f>
        <v>0</v>
      </c>
      <c r="K113" s="598"/>
      <c r="N113" s="68"/>
      <c r="O113" s="68"/>
      <c r="P113" s="68"/>
      <c r="Q113" s="68"/>
      <c r="R113" s="68"/>
    </row>
    <row r="114" spans="3:18" ht="26.25" customHeight="1">
      <c r="C114" s="270"/>
      <c r="D114" s="270"/>
      <c r="E114" s="282"/>
      <c r="F114" s="270"/>
      <c r="G114" s="270"/>
      <c r="H114" s="270"/>
      <c r="I114" s="13"/>
      <c r="J114" s="2"/>
      <c r="K114" s="2"/>
    </row>
    <row r="115" spans="3:18" ht="26.25" customHeight="1">
      <c r="C115" s="270"/>
      <c r="D115" s="270"/>
      <c r="E115" s="282"/>
      <c r="F115" s="270"/>
      <c r="G115" s="270"/>
      <c r="H115" s="270"/>
    </row>
  </sheetData>
  <mergeCells count="130">
    <mergeCell ref="C3:Q3"/>
    <mergeCell ref="L5:M5"/>
    <mergeCell ref="D11:E11"/>
    <mergeCell ref="D19:E19"/>
    <mergeCell ref="D23:E23"/>
    <mergeCell ref="J5:J6"/>
    <mergeCell ref="E12:E18"/>
    <mergeCell ref="H5:H6"/>
    <mergeCell ref="I5:I6"/>
    <mergeCell ref="C6:C7"/>
    <mergeCell ref="E8:E10"/>
    <mergeCell ref="E20:E22"/>
    <mergeCell ref="N5:R5"/>
    <mergeCell ref="N6:Q7"/>
    <mergeCell ref="R6:R7"/>
    <mergeCell ref="N14:Q14"/>
    <mergeCell ref="N15:Q15"/>
    <mergeCell ref="N16:Q16"/>
    <mergeCell ref="N17:Q17"/>
    <mergeCell ref="N18:Q18"/>
    <mergeCell ref="N8:Q8"/>
    <mergeCell ref="N9:Q9"/>
    <mergeCell ref="N10:Q10"/>
    <mergeCell ref="N12:Q12"/>
    <mergeCell ref="D71:E71"/>
    <mergeCell ref="D75:E75"/>
    <mergeCell ref="D33:E33"/>
    <mergeCell ref="D39:E39"/>
    <mergeCell ref="N39:Q39"/>
    <mergeCell ref="D43:E43"/>
    <mergeCell ref="D47:E47"/>
    <mergeCell ref="N37:Q37"/>
    <mergeCell ref="N38:Q38"/>
    <mergeCell ref="N40:Q40"/>
    <mergeCell ref="N41:Q41"/>
    <mergeCell ref="N42:Q42"/>
    <mergeCell ref="N44:Q44"/>
    <mergeCell ref="N45:Q45"/>
    <mergeCell ref="N46:Q46"/>
    <mergeCell ref="N48:Q48"/>
    <mergeCell ref="N49:Q49"/>
    <mergeCell ref="N50:Q50"/>
    <mergeCell ref="N52:Q52"/>
    <mergeCell ref="N53:Q53"/>
    <mergeCell ref="N64:Q64"/>
    <mergeCell ref="N72:Q72"/>
    <mergeCell ref="N73:Q73"/>
    <mergeCell ref="N74:Q74"/>
    <mergeCell ref="H105:I105"/>
    <mergeCell ref="D106:E106"/>
    <mergeCell ref="C94:E94"/>
    <mergeCell ref="C95:E95"/>
    <mergeCell ref="C96:E96"/>
    <mergeCell ref="C98:E98"/>
    <mergeCell ref="D80:E80"/>
    <mergeCell ref="D84:E84"/>
    <mergeCell ref="D88:E88"/>
    <mergeCell ref="C92:E92"/>
    <mergeCell ref="C93:E93"/>
    <mergeCell ref="E81:E83"/>
    <mergeCell ref="E85:E87"/>
    <mergeCell ref="E89:E91"/>
    <mergeCell ref="E24:E32"/>
    <mergeCell ref="E52:E59"/>
    <mergeCell ref="D112:E112"/>
    <mergeCell ref="C113:E113"/>
    <mergeCell ref="G5:G6"/>
    <mergeCell ref="E34:E38"/>
    <mergeCell ref="E40:E42"/>
    <mergeCell ref="E44:E46"/>
    <mergeCell ref="E48:E50"/>
    <mergeCell ref="E61:E65"/>
    <mergeCell ref="E67:E70"/>
    <mergeCell ref="E72:E74"/>
    <mergeCell ref="E76:E79"/>
    <mergeCell ref="D107:E107"/>
    <mergeCell ref="D108:E108"/>
    <mergeCell ref="D109:E109"/>
    <mergeCell ref="D110:E110"/>
    <mergeCell ref="D111:E111"/>
    <mergeCell ref="F102:G102"/>
    <mergeCell ref="D103:E103"/>
    <mergeCell ref="D105:E105"/>
    <mergeCell ref="D51:E51"/>
    <mergeCell ref="D60:E60"/>
    <mergeCell ref="D66:E66"/>
    <mergeCell ref="N13:Q13"/>
    <mergeCell ref="N26:Q26"/>
    <mergeCell ref="N27:Q27"/>
    <mergeCell ref="N28:Q28"/>
    <mergeCell ref="N29:Q29"/>
    <mergeCell ref="N30:Q30"/>
    <mergeCell ref="N20:Q20"/>
    <mergeCell ref="N21:Q21"/>
    <mergeCell ref="N22:Q22"/>
    <mergeCell ref="N24:Q24"/>
    <mergeCell ref="N25:Q25"/>
    <mergeCell ref="N31:Q31"/>
    <mergeCell ref="N32:Q32"/>
    <mergeCell ref="N34:Q34"/>
    <mergeCell ref="N35:Q35"/>
    <mergeCell ref="N36:Q36"/>
    <mergeCell ref="N59:Q59"/>
    <mergeCell ref="N61:Q61"/>
    <mergeCell ref="N62:Q62"/>
    <mergeCell ref="N63:Q63"/>
    <mergeCell ref="N54:Q54"/>
    <mergeCell ref="N55:Q55"/>
    <mergeCell ref="N56:Q56"/>
    <mergeCell ref="N57:Q57"/>
    <mergeCell ref="N58:Q58"/>
    <mergeCell ref="N76:Q76"/>
    <mergeCell ref="N77:Q77"/>
    <mergeCell ref="N65:Q65"/>
    <mergeCell ref="N67:Q67"/>
    <mergeCell ref="N68:Q68"/>
    <mergeCell ref="N69:Q69"/>
    <mergeCell ref="N70:Q70"/>
    <mergeCell ref="N91:Q91"/>
    <mergeCell ref="N93:R93"/>
    <mergeCell ref="N85:Q85"/>
    <mergeCell ref="N86:Q86"/>
    <mergeCell ref="N87:Q87"/>
    <mergeCell ref="N89:Q89"/>
    <mergeCell ref="N90:Q90"/>
    <mergeCell ref="N78:Q78"/>
    <mergeCell ref="N79:Q79"/>
    <mergeCell ref="N81:Q81"/>
    <mergeCell ref="N82:Q82"/>
    <mergeCell ref="N83:Q83"/>
  </mergeCells>
  <phoneticPr fontId="2"/>
  <printOptions horizontalCentered="1"/>
  <pageMargins left="0.51181102362204722" right="0.51181102362204722" top="0.74803149606299213" bottom="0.74803149606299213" header="0.31496062992125984" footer="0.31496062992125984"/>
  <pageSetup paperSize="9" scale="69" orientation="landscape" horizontalDpi="65533" verticalDpi="300" r:id="rId1"/>
  <headerFooter>
    <oddFooter>&amp;C－ &amp;P -</oddFooter>
  </headerFooter>
  <rowBreaks count="2" manualBreakCount="2">
    <brk id="33" max="17" man="1"/>
    <brk id="66" max="17" man="1"/>
  </rowBreaks>
  <colBreaks count="1" manualBreakCount="1">
    <brk id="18"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AMK49"/>
  <sheetViews>
    <sheetView view="pageBreakPreview" zoomScaleSheetLayoutView="100" workbookViewId="0">
      <selection activeCell="W11" sqref="W11"/>
    </sheetView>
  </sheetViews>
  <sheetFormatPr defaultRowHeight="13.5"/>
  <cols>
    <col min="1" max="1" width="3" style="2" customWidth="1"/>
    <col min="2" max="2" width="4.125" style="2" customWidth="1"/>
    <col min="3" max="3" width="9" style="2" customWidth="1"/>
    <col min="4" max="4" width="8.125" style="2" customWidth="1"/>
    <col min="5" max="5" width="7.75" style="2" customWidth="1"/>
    <col min="6" max="6" width="18.375" style="2" customWidth="1"/>
    <col min="7" max="7" width="8.875" style="2" customWidth="1"/>
    <col min="8" max="8" width="4.5" style="2" customWidth="1"/>
    <col min="9" max="14" width="3.75" style="2" customWidth="1"/>
    <col min="15" max="15" width="2.75" style="2" customWidth="1"/>
    <col min="16" max="16" width="10.875" style="2" customWidth="1"/>
    <col min="17" max="1025" width="9" style="2" customWidth="1"/>
    <col min="1026" max="1026" width="9" style="3" customWidth="1"/>
    <col min="1027" max="16384" width="9" style="3"/>
  </cols>
  <sheetData>
    <row r="2" spans="2:22" ht="24" customHeight="1">
      <c r="B2" s="1049"/>
      <c r="C2" s="1049"/>
      <c r="D2" s="1049"/>
    </row>
    <row r="3" spans="2:22" ht="7.5" customHeight="1">
      <c r="B3" s="21"/>
      <c r="C3" s="21"/>
      <c r="D3" s="21"/>
    </row>
    <row r="4" spans="2:22" ht="27.75" customHeight="1">
      <c r="B4" s="2" t="s">
        <v>53</v>
      </c>
      <c r="G4" s="19"/>
      <c r="H4" s="1017"/>
      <c r="I4" s="1018"/>
      <c r="J4" s="1018"/>
      <c r="K4" s="1018"/>
      <c r="L4" s="1018"/>
      <c r="M4" s="1018"/>
      <c r="N4" s="1019"/>
      <c r="P4" s="14"/>
      <c r="Q4" s="15"/>
      <c r="R4" s="15"/>
      <c r="S4" s="15"/>
      <c r="T4" s="15"/>
      <c r="U4" s="15"/>
    </row>
    <row r="7" spans="2:22">
      <c r="B7" s="2" t="s">
        <v>7</v>
      </c>
    </row>
    <row r="10" spans="2:22" ht="21" customHeight="1">
      <c r="F10" s="1011"/>
      <c r="G10" s="1011"/>
      <c r="H10" s="1011"/>
      <c r="I10" s="1011"/>
      <c r="J10" s="1011"/>
      <c r="K10" s="1011"/>
      <c r="L10" s="1011"/>
      <c r="M10" s="1011"/>
      <c r="N10" s="1011"/>
    </row>
    <row r="11" spans="2:22" ht="19.5" customHeight="1">
      <c r="F11" s="23" t="s">
        <v>37</v>
      </c>
      <c r="G11" s="1020">
        <f>'1-3（兼23-2）事業計画書・実績報告書'!E12</f>
        <v>0</v>
      </c>
      <c r="H11" s="1020"/>
      <c r="I11" s="1020"/>
      <c r="J11" s="1020"/>
      <c r="K11" s="1020"/>
      <c r="L11" s="1020"/>
      <c r="M11" s="1020"/>
      <c r="N11" s="1020"/>
      <c r="Q11" s="16"/>
      <c r="R11" s="17"/>
      <c r="T11" s="16"/>
      <c r="U11" s="16"/>
      <c r="V11" s="16"/>
    </row>
    <row r="12" spans="2:22" ht="19.5" customHeight="1">
      <c r="F12" s="23" t="s">
        <v>41</v>
      </c>
      <c r="G12" s="1020">
        <f>'1-3（兼23-2）事業計画書・実績報告書'!E9</f>
        <v>0</v>
      </c>
      <c r="H12" s="1020"/>
      <c r="I12" s="1020"/>
      <c r="J12" s="1020"/>
      <c r="K12" s="1020"/>
      <c r="L12" s="1020"/>
      <c r="M12" s="1020"/>
      <c r="N12" s="1020"/>
    </row>
    <row r="13" spans="2:22" ht="19.5" customHeight="1">
      <c r="F13" s="23" t="s">
        <v>43</v>
      </c>
      <c r="G13" s="1020">
        <f>'1-3（兼23-2）事業計画書・実績報告書'!E10</f>
        <v>0</v>
      </c>
      <c r="H13" s="1020"/>
      <c r="I13" s="1020"/>
      <c r="J13" s="1020"/>
      <c r="K13" s="1020"/>
      <c r="L13" s="1020"/>
      <c r="M13" s="1020" t="s">
        <v>39</v>
      </c>
      <c r="N13" s="1020"/>
    </row>
    <row r="14" spans="2:22">
      <c r="F14" s="8"/>
    </row>
    <row r="15" spans="2:22">
      <c r="F15" s="8"/>
    </row>
    <row r="17" spans="2:14" ht="15.75" customHeight="1"/>
    <row r="18" spans="2:14" ht="24.75" customHeight="1">
      <c r="B18" s="1005" t="s">
        <v>319</v>
      </c>
      <c r="C18" s="1005"/>
      <c r="D18" s="1005"/>
      <c r="E18" s="1005"/>
      <c r="F18" s="1005"/>
      <c r="G18" s="1005"/>
      <c r="H18" s="1005"/>
      <c r="I18" s="1005"/>
      <c r="J18" s="1005"/>
      <c r="K18" s="1005"/>
      <c r="L18" s="1005"/>
      <c r="M18" s="1005"/>
      <c r="N18" s="1005"/>
    </row>
    <row r="19" spans="2:14" ht="9.75" customHeight="1"/>
    <row r="20" spans="2:14" ht="21" customHeight="1">
      <c r="B20" s="1005" t="s">
        <v>8</v>
      </c>
      <c r="C20" s="1005"/>
      <c r="D20" s="1005"/>
      <c r="E20" s="1005"/>
      <c r="F20" s="1005"/>
      <c r="G20" s="1005"/>
      <c r="H20" s="1005"/>
      <c r="I20" s="1005"/>
      <c r="J20" s="1005"/>
      <c r="K20" s="1005"/>
      <c r="L20" s="1005"/>
      <c r="M20" s="1005"/>
      <c r="N20" s="1005"/>
    </row>
    <row r="21" spans="2:14" ht="21" customHeight="1">
      <c r="B21" s="1016" t="s">
        <v>150</v>
      </c>
      <c r="C21" s="1016"/>
      <c r="D21" s="1016"/>
      <c r="E21" s="1016"/>
      <c r="F21" s="1016"/>
      <c r="G21" s="1016"/>
      <c r="H21" s="1016"/>
      <c r="I21" s="1016"/>
      <c r="J21" s="1016"/>
      <c r="K21" s="1016"/>
      <c r="L21" s="1016"/>
      <c r="M21" s="1016"/>
      <c r="N21" s="1016"/>
    </row>
    <row r="22" spans="2:14" ht="6.75" customHeight="1"/>
    <row r="23" spans="2:14" ht="20.25" customHeight="1">
      <c r="C23" s="2" t="s">
        <v>44</v>
      </c>
    </row>
    <row r="24" spans="2:14" ht="18.75" customHeight="1">
      <c r="C24" s="5" t="s">
        <v>19</v>
      </c>
      <c r="D24" s="22">
        <f>+IF(AND('1-3（兼23-2）事業計画書・実績報告書'!E53=2,'1-3（兼23-2）事業計画書・実績報告書'!F55=1),'1-3（兼23-2）事業計画書・実績報告書'!H53,'1-3（兼23-2）事業計画書・実績報告書'!L53)</f>
        <v>0</v>
      </c>
      <c r="E24" s="2" t="s">
        <v>51</v>
      </c>
      <c r="F24" s="1048" t="s">
        <v>57</v>
      </c>
      <c r="G24" s="1048"/>
      <c r="H24" s="2" t="s">
        <v>23</v>
      </c>
      <c r="I24" s="22">
        <v>1</v>
      </c>
      <c r="J24" s="2" t="s">
        <v>6</v>
      </c>
    </row>
    <row r="25" spans="2:14" ht="9.75" customHeight="1"/>
    <row r="26" spans="2:14" ht="20.25" customHeight="1">
      <c r="C26" s="2" t="s">
        <v>78</v>
      </c>
    </row>
    <row r="27" spans="2:14" ht="19.5" customHeight="1">
      <c r="C27" s="5" t="s">
        <v>58</v>
      </c>
      <c r="D27" s="1002">
        <f>+IF(I24=1,'1-3（兼23-2）事業計画書・実績報告書'!$E$253,'1-3（兼23-2）事業計画書・実績報告書'!$E$255)</f>
        <v>0</v>
      </c>
      <c r="E27" s="1002"/>
      <c r="F27" s="2" t="s">
        <v>114</v>
      </c>
    </row>
    <row r="28" spans="2:14" ht="9.75" customHeight="1"/>
    <row r="29" spans="2:14" ht="20.25" customHeight="1">
      <c r="C29" s="2" t="s">
        <v>79</v>
      </c>
    </row>
    <row r="30" spans="2:14" ht="20.25" customHeight="1">
      <c r="C30" s="5" t="s">
        <v>58</v>
      </c>
      <c r="D30" s="1046"/>
      <c r="E30" s="1046"/>
      <c r="F30" s="2" t="s">
        <v>48</v>
      </c>
    </row>
    <row r="31" spans="2:14" ht="11.25" customHeight="1"/>
    <row r="32" spans="2:14" ht="20.25" customHeight="1">
      <c r="C32" s="2" t="s">
        <v>63</v>
      </c>
    </row>
    <row r="33" spans="3:6" ht="20.25" customHeight="1">
      <c r="C33" s="5" t="s">
        <v>58</v>
      </c>
      <c r="D33" s="1002">
        <f>+D30</f>
        <v>0</v>
      </c>
      <c r="E33" s="1002"/>
      <c r="F33" s="2" t="s">
        <v>48</v>
      </c>
    </row>
    <row r="34" spans="3:6" ht="9.75" customHeight="1"/>
    <row r="35" spans="3:6" ht="20.25" customHeight="1">
      <c r="C35" s="2" t="s">
        <v>73</v>
      </c>
    </row>
    <row r="36" spans="3:6" ht="20.25" customHeight="1">
      <c r="D36" s="1047" t="str">
        <f>IF(D30=D33,"0",D33-D30)</f>
        <v>0</v>
      </c>
      <c r="E36" s="1047"/>
      <c r="F36" s="2" t="s">
        <v>48</v>
      </c>
    </row>
    <row r="37" spans="3:6" ht="20.25" customHeight="1">
      <c r="C37" s="2" t="s">
        <v>62</v>
      </c>
    </row>
    <row r="38" spans="3:6" ht="20.25" customHeight="1">
      <c r="D38" s="984">
        <f>IF(I24=1,'1-3（兼23-2）事業計画書・実績報告書'!$G$61,'1-3（兼23-2）事業計画書・実績報告書'!$G$67)</f>
        <v>0</v>
      </c>
      <c r="E38" s="984"/>
      <c r="F38" s="984"/>
    </row>
    <row r="39" spans="3:6" ht="9" customHeight="1"/>
    <row r="40" spans="3:6" ht="21" customHeight="1">
      <c r="C40" s="2" t="s">
        <v>81</v>
      </c>
    </row>
    <row r="41" spans="3:6">
      <c r="C41" s="2" t="s">
        <v>70</v>
      </c>
    </row>
    <row r="42" spans="3:6">
      <c r="D42" s="2" t="s">
        <v>80</v>
      </c>
    </row>
    <row r="43" spans="3:6" ht="21" customHeight="1"/>
    <row r="44" spans="3:6" ht="21" customHeight="1"/>
    <row r="45" spans="3:6" ht="15" customHeight="1"/>
    <row r="46" spans="3:6" ht="15" customHeight="1"/>
    <row r="47" spans="3:6" ht="15" customHeight="1"/>
    <row r="48" spans="3:6" ht="15" customHeight="1"/>
    <row r="49" ht="15" customHeight="1"/>
  </sheetData>
  <mergeCells count="15">
    <mergeCell ref="B2:D2"/>
    <mergeCell ref="H4:N4"/>
    <mergeCell ref="F10:N10"/>
    <mergeCell ref="G11:N11"/>
    <mergeCell ref="G12:N12"/>
    <mergeCell ref="G13:N13"/>
    <mergeCell ref="B18:N18"/>
    <mergeCell ref="B20:N20"/>
    <mergeCell ref="B21:N21"/>
    <mergeCell ref="F24:G24"/>
    <mergeCell ref="D27:E27"/>
    <mergeCell ref="D30:E30"/>
    <mergeCell ref="D33:E33"/>
    <mergeCell ref="D36:E36"/>
    <mergeCell ref="D38:F38"/>
  </mergeCells>
  <phoneticPr fontId="2"/>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117"/>
  <sheetViews>
    <sheetView view="pageBreakPreview" zoomScaleSheetLayoutView="100" workbookViewId="0">
      <selection activeCell="L14" sqref="L14"/>
    </sheetView>
  </sheetViews>
  <sheetFormatPr defaultRowHeight="13.5"/>
  <cols>
    <col min="1" max="1" width="3.375" customWidth="1"/>
    <col min="2" max="2" width="3.25" customWidth="1"/>
    <col min="3" max="3" width="3.875" style="218" customWidth="1"/>
    <col min="4" max="4" width="20" style="218" customWidth="1"/>
    <col min="5" max="7" width="14.375" customWidth="1"/>
    <col min="8" max="8" width="13.375" customWidth="1"/>
    <col min="9" max="9" width="2.375" customWidth="1"/>
    <col min="10" max="10" width="3.625" customWidth="1"/>
    <col min="11" max="1026" width="8.75" customWidth="1"/>
  </cols>
  <sheetData>
    <row r="1" spans="1:11">
      <c r="A1" s="1"/>
      <c r="B1" s="1"/>
      <c r="C1" s="128"/>
      <c r="D1" s="128"/>
      <c r="E1" s="1"/>
      <c r="F1" s="1"/>
      <c r="G1" s="1"/>
      <c r="H1" s="1"/>
      <c r="I1" s="1"/>
      <c r="J1" s="1"/>
      <c r="K1" s="1"/>
    </row>
    <row r="2" spans="1:11">
      <c r="A2" s="1"/>
      <c r="B2" s="30" t="s">
        <v>115</v>
      </c>
      <c r="C2" s="128"/>
      <c r="D2" s="128"/>
      <c r="E2" s="1"/>
      <c r="F2" s="1"/>
      <c r="G2" s="1"/>
      <c r="H2" s="1"/>
      <c r="I2" s="1"/>
      <c r="J2" s="1"/>
      <c r="K2" s="1"/>
    </row>
    <row r="3" spans="1:11" ht="9" customHeight="1">
      <c r="A3" s="1"/>
      <c r="B3" s="30"/>
      <c r="C3" s="128"/>
      <c r="D3" s="128"/>
      <c r="E3" s="1"/>
      <c r="F3" s="1"/>
      <c r="G3" s="1"/>
      <c r="H3" s="1"/>
      <c r="I3" s="1"/>
      <c r="J3" s="1"/>
      <c r="K3" s="1"/>
    </row>
    <row r="4" spans="1:11" ht="17.25" customHeight="1">
      <c r="A4" s="1"/>
      <c r="B4" s="68"/>
      <c r="C4" s="128"/>
      <c r="D4" s="128"/>
      <c r="E4" s="1"/>
      <c r="F4" s="1"/>
      <c r="G4" s="1"/>
      <c r="H4" s="1"/>
      <c r="I4" s="1"/>
      <c r="J4" s="1"/>
      <c r="K4" s="1"/>
    </row>
    <row r="5" spans="1:11" ht="25.5" customHeight="1">
      <c r="A5" s="1"/>
      <c r="B5" s="1"/>
      <c r="C5" s="1000" t="s">
        <v>143</v>
      </c>
      <c r="D5" s="1000"/>
      <c r="E5" s="1000"/>
      <c r="F5" s="1000"/>
      <c r="G5" s="1000"/>
      <c r="H5" s="1000"/>
      <c r="I5" s="1"/>
      <c r="J5" s="1"/>
      <c r="K5" s="1"/>
    </row>
    <row r="6" spans="1:11" ht="9" customHeight="1">
      <c r="A6" s="1"/>
      <c r="B6" s="1"/>
      <c r="C6" s="128"/>
      <c r="D6" s="128"/>
      <c r="E6" s="1"/>
      <c r="F6" s="1"/>
      <c r="G6" s="1"/>
      <c r="H6" s="1"/>
      <c r="I6" s="1"/>
      <c r="J6" s="1"/>
      <c r="K6" s="1"/>
    </row>
    <row r="7" spans="1:11" ht="23.25" customHeight="1">
      <c r="A7" s="1"/>
      <c r="B7" s="1"/>
      <c r="C7" s="219" t="s">
        <v>26</v>
      </c>
      <c r="D7" s="219"/>
      <c r="E7" s="1"/>
      <c r="F7" s="1"/>
      <c r="G7" s="1"/>
      <c r="H7" s="1"/>
      <c r="I7" s="1"/>
      <c r="J7" s="1"/>
      <c r="K7" s="1"/>
    </row>
    <row r="8" spans="1:11" ht="22.5" customHeight="1">
      <c r="A8" s="1"/>
      <c r="B8" s="1"/>
      <c r="C8" s="70"/>
      <c r="D8" s="70"/>
      <c r="E8" s="25"/>
      <c r="F8" s="105"/>
      <c r="G8" s="25"/>
      <c r="H8" s="105" t="s">
        <v>230</v>
      </c>
      <c r="I8" s="1"/>
      <c r="J8" s="1"/>
      <c r="K8" s="1"/>
    </row>
    <row r="9" spans="1:11" ht="35.25" customHeight="1">
      <c r="A9" s="1"/>
      <c r="B9" s="1"/>
      <c r="C9" s="996" t="s">
        <v>253</v>
      </c>
      <c r="D9" s="997"/>
      <c r="E9" s="1053" t="s">
        <v>254</v>
      </c>
      <c r="F9" s="1052" t="s">
        <v>255</v>
      </c>
      <c r="G9" s="1052"/>
      <c r="H9" s="1052"/>
      <c r="I9" s="1"/>
      <c r="J9" s="1"/>
      <c r="K9" s="1"/>
    </row>
    <row r="10" spans="1:11" ht="38.25" customHeight="1">
      <c r="A10" s="1"/>
      <c r="B10" s="1"/>
      <c r="C10" s="998"/>
      <c r="D10" s="999"/>
      <c r="E10" s="1054"/>
      <c r="F10" s="252" t="s">
        <v>323</v>
      </c>
      <c r="G10" s="223" t="s">
        <v>200</v>
      </c>
      <c r="H10" s="251" t="s">
        <v>324</v>
      </c>
      <c r="I10" s="1"/>
      <c r="J10" s="1"/>
      <c r="K10" s="1"/>
    </row>
    <row r="11" spans="1:11" ht="43.5" customHeight="1">
      <c r="A11" s="1"/>
      <c r="B11" s="1"/>
      <c r="C11" s="991" t="s">
        <v>224</v>
      </c>
      <c r="D11" s="992"/>
      <c r="E11" s="245">
        <f>SUM(F11:G11)</f>
        <v>0</v>
      </c>
      <c r="F11" s="233">
        <f>IF(OR($F$14&gt;0,$F$15&gt;0),'1-3（兼23-2）事業計画書・実績報告書'!$M$254-($F$14+$F$15),'1-3（兼23-2）事業計画書・実績報告書'!$M$254)</f>
        <v>0</v>
      </c>
      <c r="G11" s="235">
        <f>IF(OR($G$14&gt;0,$G$15&gt;0),('1-3（兼23-2）事業計画書・実績報告書'!$M$256)-($G$14+$G$15),'1-3（兼23-2）事業計画書・実績報告書'!$M$256)</f>
        <v>0</v>
      </c>
      <c r="H11" s="238"/>
      <c r="I11" s="1"/>
      <c r="J11" s="1"/>
      <c r="K11" s="1"/>
    </row>
    <row r="12" spans="1:11" ht="43.5" customHeight="1">
      <c r="A12" s="1"/>
      <c r="B12" s="1"/>
      <c r="C12" s="991" t="s">
        <v>215</v>
      </c>
      <c r="D12" s="992"/>
      <c r="E12" s="245">
        <f>SUM(F12:G12)</f>
        <v>0</v>
      </c>
      <c r="F12" s="233">
        <f>+'1-3（兼23-2）事業計画書・実績報告書'!I254</f>
        <v>0</v>
      </c>
      <c r="G12" s="235">
        <f>+'1-3（兼23-2）事業計画書・実績報告書'!I256</f>
        <v>0</v>
      </c>
      <c r="H12" s="238"/>
      <c r="I12" s="1"/>
      <c r="J12" s="1"/>
      <c r="K12" s="1"/>
    </row>
    <row r="13" spans="1:11" ht="43.5" customHeight="1">
      <c r="A13" s="1"/>
      <c r="B13" s="1"/>
      <c r="C13" s="991" t="s">
        <v>3</v>
      </c>
      <c r="D13" s="992"/>
      <c r="E13" s="245">
        <f>SUM(F13:G13)</f>
        <v>0</v>
      </c>
      <c r="F13" s="233">
        <f>+'1-3（兼23-2）事業計画書・実績報告書'!K254</f>
        <v>0</v>
      </c>
      <c r="G13" s="235">
        <f>+'1-3（兼23-2）事業計画書・実績報告書'!K256</f>
        <v>0</v>
      </c>
      <c r="H13" s="238"/>
      <c r="I13" s="1"/>
      <c r="J13" s="1"/>
      <c r="K13" s="1"/>
    </row>
    <row r="14" spans="1:11" ht="43.5" customHeight="1">
      <c r="A14" s="1"/>
      <c r="B14" s="1"/>
      <c r="C14" s="991" t="s">
        <v>256</v>
      </c>
      <c r="D14" s="992"/>
      <c r="E14" s="246">
        <f>SUM(F14:G14)</f>
        <v>0</v>
      </c>
      <c r="F14" s="234">
        <v>0</v>
      </c>
      <c r="G14" s="236">
        <v>0</v>
      </c>
      <c r="H14" s="238"/>
      <c r="I14" s="1"/>
      <c r="J14" s="1"/>
      <c r="K14" s="1"/>
    </row>
    <row r="15" spans="1:11" ht="43.5" customHeight="1">
      <c r="A15" s="1"/>
      <c r="B15" s="1"/>
      <c r="C15" s="991" t="s">
        <v>69</v>
      </c>
      <c r="D15" s="992"/>
      <c r="E15" s="246">
        <f>SUM(F15:G15)</f>
        <v>0</v>
      </c>
      <c r="F15" s="234">
        <v>0</v>
      </c>
      <c r="G15" s="236">
        <v>0</v>
      </c>
      <c r="H15" s="238"/>
      <c r="I15" s="1"/>
      <c r="J15" s="1"/>
      <c r="K15" s="1"/>
    </row>
    <row r="16" spans="1:11" ht="43.5" customHeight="1">
      <c r="A16" s="1"/>
      <c r="B16" s="1"/>
      <c r="C16" s="993" t="s">
        <v>133</v>
      </c>
      <c r="D16" s="869"/>
      <c r="E16" s="247">
        <f>SUM(E11:E15)</f>
        <v>0</v>
      </c>
      <c r="F16" s="233">
        <f>SUM(F11:F15)</f>
        <v>0</v>
      </c>
      <c r="G16" s="235">
        <f>SUM(G11:G15)</f>
        <v>0</v>
      </c>
      <c r="H16" s="238"/>
      <c r="I16" s="1"/>
      <c r="J16" s="1"/>
      <c r="K16" s="1"/>
    </row>
    <row r="17" spans="1:11">
      <c r="A17" s="1"/>
      <c r="B17" s="1"/>
      <c r="C17" s="128"/>
      <c r="D17" s="128"/>
      <c r="E17" s="1"/>
      <c r="F17" s="1"/>
      <c r="G17" s="1"/>
      <c r="H17" s="1"/>
      <c r="I17" s="1"/>
      <c r="J17" s="1"/>
      <c r="K17" s="1"/>
    </row>
    <row r="18" spans="1:11" ht="27.75" customHeight="1">
      <c r="A18" s="1"/>
      <c r="B18" s="1"/>
      <c r="C18" s="219" t="s">
        <v>33</v>
      </c>
      <c r="D18" s="219"/>
      <c r="E18" s="1"/>
      <c r="F18" s="1"/>
      <c r="G18" s="1"/>
      <c r="H18" s="1"/>
      <c r="I18" s="1"/>
      <c r="J18" s="1"/>
      <c r="K18" s="1"/>
    </row>
    <row r="19" spans="1:11" ht="18" customHeight="1">
      <c r="A19" s="1"/>
      <c r="B19" s="1"/>
      <c r="C19" s="70"/>
      <c r="D19" s="70"/>
      <c r="E19" s="25"/>
      <c r="F19" s="25"/>
      <c r="G19" s="25"/>
      <c r="H19" s="105" t="s">
        <v>230</v>
      </c>
      <c r="I19" s="1"/>
      <c r="J19" s="1"/>
      <c r="K19" s="1"/>
    </row>
    <row r="20" spans="1:11" ht="36" customHeight="1">
      <c r="A20" s="1"/>
      <c r="B20" s="1"/>
      <c r="C20" s="996" t="s">
        <v>253</v>
      </c>
      <c r="D20" s="997"/>
      <c r="E20" s="248" t="s">
        <v>77</v>
      </c>
      <c r="F20" s="248" t="s">
        <v>262</v>
      </c>
      <c r="G20" s="244" t="s">
        <v>215</v>
      </c>
      <c r="H20" s="56" t="s">
        <v>129</v>
      </c>
      <c r="I20" s="1"/>
      <c r="J20" s="1"/>
      <c r="K20" s="1"/>
    </row>
    <row r="21" spans="1:11" ht="36" customHeight="1">
      <c r="A21" s="1"/>
      <c r="B21" s="1"/>
      <c r="C21" s="998"/>
      <c r="D21" s="999"/>
      <c r="E21" s="229" t="s">
        <v>24</v>
      </c>
      <c r="F21" s="229" t="s">
        <v>257</v>
      </c>
      <c r="G21" s="196" t="s">
        <v>106</v>
      </c>
      <c r="H21" s="196"/>
      <c r="I21" s="1"/>
      <c r="J21" s="1"/>
      <c r="K21" s="1"/>
    </row>
    <row r="22" spans="1:11" ht="33" customHeight="1">
      <c r="A22" s="1"/>
      <c r="B22" s="1"/>
      <c r="C22" s="1050" t="s">
        <v>57</v>
      </c>
      <c r="D22" s="1051"/>
      <c r="E22" s="245">
        <f>SUM(E23:E24)</f>
        <v>0</v>
      </c>
      <c r="F22" s="245">
        <f>SUM(F23:F24)</f>
        <v>0</v>
      </c>
      <c r="G22" s="245">
        <f>SUM(G23:G24)</f>
        <v>0</v>
      </c>
      <c r="H22" s="253"/>
      <c r="I22" s="1"/>
      <c r="J22" s="1"/>
      <c r="K22" s="1"/>
    </row>
    <row r="23" spans="1:11" ht="33" customHeight="1">
      <c r="A23" s="1"/>
      <c r="B23" s="1"/>
      <c r="C23" s="221"/>
      <c r="D23" s="224" t="s">
        <v>329</v>
      </c>
      <c r="E23" s="249">
        <f>+'1-3（兼23-2）事業計画書・実績報告書'!E254</f>
        <v>0</v>
      </c>
      <c r="F23" s="249">
        <f>+'1-3（兼23-2）事業計画書・実績報告書'!G254</f>
        <v>0</v>
      </c>
      <c r="G23" s="249">
        <f>+'1-3（兼23-2）事業計画書・実績報告書'!I254</f>
        <v>0</v>
      </c>
      <c r="H23" s="254"/>
      <c r="I23" s="1"/>
      <c r="J23" s="1"/>
      <c r="K23" s="1"/>
    </row>
    <row r="24" spans="1:11" ht="33" customHeight="1">
      <c r="A24" s="1"/>
      <c r="B24" s="1"/>
      <c r="C24" s="242"/>
      <c r="D24" s="243" t="s">
        <v>167</v>
      </c>
      <c r="E24" s="250">
        <f>+'1-3（兼23-2）事業計画書・実績報告書'!E256</f>
        <v>0</v>
      </c>
      <c r="F24" s="250">
        <f>+'1-3（兼23-2）事業計画書・実績報告書'!G256</f>
        <v>0</v>
      </c>
      <c r="G24" s="250">
        <f>+'1-3（兼23-2）事業計画書・実績報告書'!I256</f>
        <v>0</v>
      </c>
      <c r="H24" s="255"/>
      <c r="I24" s="1"/>
      <c r="J24" s="1"/>
      <c r="K24" s="1"/>
    </row>
    <row r="25" spans="1:11">
      <c r="A25" s="1"/>
      <c r="B25" s="1"/>
      <c r="C25" s="128"/>
      <c r="D25" s="128"/>
      <c r="E25" s="1"/>
      <c r="F25" s="1"/>
      <c r="G25" s="1"/>
      <c r="H25" s="1"/>
      <c r="I25" s="1"/>
      <c r="J25" s="1"/>
      <c r="K25" s="1"/>
    </row>
    <row r="26" spans="1:11" ht="19.5" customHeight="1">
      <c r="A26" s="1"/>
      <c r="B26" s="1"/>
      <c r="C26" s="30"/>
      <c r="D26" s="30"/>
      <c r="E26" s="1"/>
      <c r="F26" s="70"/>
      <c r="G26" s="70"/>
      <c r="H26" s="1"/>
      <c r="I26" s="1"/>
      <c r="J26" s="1"/>
      <c r="K26" s="1"/>
    </row>
    <row r="27" spans="1:11">
      <c r="A27" s="1"/>
      <c r="B27" s="1"/>
      <c r="C27" s="128"/>
      <c r="D27" s="128"/>
      <c r="E27" s="1"/>
      <c r="F27" s="1"/>
      <c r="G27" s="1"/>
      <c r="H27" s="1"/>
      <c r="I27" s="1"/>
      <c r="J27" s="1"/>
      <c r="K27" s="1"/>
    </row>
    <row r="28" spans="1:11">
      <c r="A28" s="1"/>
      <c r="B28" s="1"/>
      <c r="C28" s="128"/>
      <c r="D28" s="128"/>
      <c r="E28" s="1"/>
      <c r="F28" s="1"/>
      <c r="G28" s="1"/>
      <c r="H28" s="1"/>
      <c r="I28" s="1"/>
      <c r="J28" s="1"/>
      <c r="K28" s="1"/>
    </row>
    <row r="29" spans="1:11">
      <c r="A29" s="1"/>
      <c r="B29" s="1"/>
      <c r="C29" s="128"/>
      <c r="D29" s="128"/>
      <c r="E29" s="1"/>
      <c r="F29" s="1"/>
      <c r="G29" s="1"/>
      <c r="H29" s="1"/>
      <c r="I29" s="1"/>
      <c r="J29" s="1"/>
      <c r="K29" s="1"/>
    </row>
    <row r="30" spans="1:11">
      <c r="A30" s="1"/>
      <c r="B30" s="1"/>
      <c r="C30" s="128"/>
      <c r="D30" s="128"/>
      <c r="E30" s="1"/>
      <c r="F30" s="1"/>
      <c r="G30" s="1"/>
      <c r="H30" s="1"/>
      <c r="I30" s="1"/>
      <c r="J30" s="1"/>
      <c r="K30" s="1"/>
    </row>
    <row r="31" spans="1:11">
      <c r="A31" s="1"/>
      <c r="B31" s="1"/>
      <c r="C31" s="128"/>
      <c r="D31" s="128"/>
      <c r="E31" s="1"/>
      <c r="F31" s="1"/>
      <c r="G31" s="1"/>
      <c r="H31" s="1"/>
      <c r="I31" s="1"/>
      <c r="J31" s="1"/>
      <c r="K31" s="1"/>
    </row>
    <row r="32" spans="1:11">
      <c r="A32" s="1"/>
      <c r="B32" s="1"/>
      <c r="C32" s="128"/>
      <c r="D32" s="128"/>
      <c r="E32" s="1"/>
      <c r="F32" s="1"/>
      <c r="G32" s="1"/>
      <c r="H32" s="1"/>
      <c r="I32" s="1"/>
      <c r="J32" s="1"/>
      <c r="K32" s="1"/>
    </row>
    <row r="33" spans="1:11">
      <c r="A33" s="1"/>
      <c r="B33" s="1"/>
      <c r="C33" s="128"/>
      <c r="D33" s="128"/>
      <c r="E33" s="1"/>
      <c r="F33" s="1"/>
      <c r="G33" s="1"/>
      <c r="H33" s="1"/>
      <c r="I33" s="1"/>
      <c r="J33" s="1"/>
      <c r="K33" s="1"/>
    </row>
    <row r="34" spans="1:11">
      <c r="A34" s="1"/>
      <c r="B34" s="1"/>
      <c r="C34" s="128"/>
      <c r="D34" s="128"/>
      <c r="E34" s="1"/>
      <c r="F34" s="1"/>
      <c r="G34" s="1"/>
      <c r="H34" s="1"/>
      <c r="I34" s="1"/>
      <c r="J34" s="1"/>
      <c r="K34" s="1"/>
    </row>
    <row r="35" spans="1:11">
      <c r="A35" s="1"/>
      <c r="B35" s="1"/>
      <c r="C35" s="128"/>
      <c r="D35" s="128"/>
      <c r="E35" s="1"/>
      <c r="F35" s="1"/>
      <c r="G35" s="1"/>
      <c r="H35" s="1"/>
      <c r="I35" s="1"/>
      <c r="J35" s="1"/>
      <c r="K35" s="1"/>
    </row>
    <row r="36" spans="1:11">
      <c r="A36" s="1"/>
      <c r="B36" s="1"/>
      <c r="C36" s="128"/>
      <c r="D36" s="128"/>
      <c r="E36" s="1"/>
      <c r="F36" s="1"/>
      <c r="G36" s="1"/>
      <c r="H36" s="1"/>
      <c r="I36" s="1"/>
      <c r="J36" s="1"/>
      <c r="K36" s="1"/>
    </row>
    <row r="37" spans="1:11">
      <c r="A37" s="1"/>
      <c r="B37" s="1"/>
      <c r="C37" s="128"/>
      <c r="D37" s="128"/>
      <c r="E37" s="1"/>
      <c r="F37" s="1"/>
      <c r="G37" s="1"/>
      <c r="H37" s="1"/>
      <c r="I37" s="1"/>
      <c r="J37" s="1"/>
      <c r="K37" s="1"/>
    </row>
    <row r="38" spans="1:11">
      <c r="A38" s="1"/>
      <c r="B38" s="1"/>
      <c r="C38" s="128"/>
      <c r="D38" s="128"/>
      <c r="E38" s="1"/>
      <c r="F38" s="1"/>
      <c r="G38" s="1"/>
      <c r="H38" s="1"/>
      <c r="I38" s="1"/>
      <c r="J38" s="1"/>
      <c r="K38" s="1"/>
    </row>
    <row r="39" spans="1:11">
      <c r="A39" s="1"/>
      <c r="B39" s="1"/>
      <c r="C39" s="128"/>
      <c r="D39" s="128"/>
      <c r="E39" s="1"/>
      <c r="F39" s="1"/>
      <c r="G39" s="1"/>
      <c r="H39" s="1"/>
      <c r="I39" s="1"/>
      <c r="J39" s="1"/>
      <c r="K39" s="1"/>
    </row>
    <row r="40" spans="1:11">
      <c r="A40" s="1"/>
      <c r="B40" s="1"/>
      <c r="C40" s="128"/>
      <c r="D40" s="128"/>
      <c r="E40" s="1"/>
      <c r="F40" s="1"/>
      <c r="G40" s="1"/>
      <c r="H40" s="1"/>
      <c r="I40" s="1"/>
      <c r="J40" s="1"/>
      <c r="K40" s="1"/>
    </row>
    <row r="41" spans="1:11">
      <c r="A41" s="1"/>
      <c r="B41" s="1"/>
      <c r="C41" s="128"/>
      <c r="D41" s="128"/>
      <c r="E41" s="1"/>
      <c r="F41" s="1"/>
      <c r="G41" s="1"/>
      <c r="H41" s="1"/>
      <c r="I41" s="1"/>
      <c r="J41" s="1"/>
      <c r="K41" s="1"/>
    </row>
    <row r="42" spans="1:11">
      <c r="A42" s="1"/>
      <c r="B42" s="1"/>
      <c r="C42" s="128"/>
      <c r="D42" s="128"/>
      <c r="E42" s="1"/>
      <c r="F42" s="1"/>
      <c r="G42" s="1"/>
      <c r="H42" s="1"/>
      <c r="I42" s="1"/>
      <c r="J42" s="1"/>
      <c r="K42" s="1"/>
    </row>
    <row r="43" spans="1:11">
      <c r="A43" s="1"/>
      <c r="B43" s="1"/>
      <c r="C43" s="128"/>
      <c r="D43" s="128"/>
      <c r="E43" s="1"/>
      <c r="F43" s="1"/>
      <c r="G43" s="1"/>
      <c r="H43" s="1"/>
      <c r="I43" s="1"/>
      <c r="J43" s="1"/>
      <c r="K43" s="1"/>
    </row>
    <row r="44" spans="1:11">
      <c r="A44" s="1"/>
      <c r="B44" s="1"/>
      <c r="C44" s="128"/>
      <c r="D44" s="128"/>
      <c r="E44" s="1"/>
      <c r="F44" s="1"/>
      <c r="G44" s="1"/>
      <c r="H44" s="1"/>
      <c r="I44" s="1"/>
      <c r="J44" s="1"/>
      <c r="K44" s="1"/>
    </row>
    <row r="45" spans="1:11">
      <c r="A45" s="1"/>
      <c r="B45" s="1"/>
      <c r="C45" s="128"/>
      <c r="D45" s="128"/>
      <c r="E45" s="1"/>
      <c r="F45" s="1"/>
      <c r="G45" s="1"/>
      <c r="H45" s="1"/>
      <c r="I45" s="1"/>
      <c r="J45" s="1"/>
      <c r="K45" s="1"/>
    </row>
    <row r="46" spans="1:11">
      <c r="A46" s="1"/>
      <c r="B46" s="1"/>
      <c r="C46" s="128"/>
      <c r="D46" s="128"/>
      <c r="E46" s="1"/>
      <c r="F46" s="1"/>
      <c r="G46" s="1"/>
      <c r="H46" s="1"/>
      <c r="I46" s="1"/>
      <c r="J46" s="1"/>
      <c r="K46" s="1"/>
    </row>
    <row r="47" spans="1:11">
      <c r="A47" s="1"/>
      <c r="B47" s="1"/>
      <c r="C47" s="128"/>
      <c r="D47" s="128"/>
      <c r="E47" s="1"/>
      <c r="F47" s="1"/>
      <c r="G47" s="1"/>
      <c r="H47" s="1"/>
      <c r="I47" s="1"/>
      <c r="J47" s="1"/>
      <c r="K47" s="1"/>
    </row>
    <row r="48" spans="1:11">
      <c r="A48" s="1"/>
      <c r="B48" s="1"/>
      <c r="C48" s="128"/>
      <c r="D48" s="128"/>
      <c r="E48" s="1"/>
      <c r="F48" s="1"/>
      <c r="G48" s="1"/>
      <c r="H48" s="1"/>
      <c r="I48" s="1"/>
      <c r="J48" s="1"/>
      <c r="K48" s="1"/>
    </row>
    <row r="49" spans="1:11">
      <c r="A49" s="1"/>
      <c r="B49" s="1"/>
      <c r="C49" s="128"/>
      <c r="D49" s="128"/>
      <c r="E49" s="1"/>
      <c r="F49" s="1"/>
      <c r="G49" s="1"/>
      <c r="H49" s="1"/>
      <c r="I49" s="1"/>
      <c r="J49" s="1"/>
      <c r="K49" s="1"/>
    </row>
    <row r="50" spans="1:11">
      <c r="A50" s="1"/>
      <c r="B50" s="1"/>
      <c r="C50" s="128"/>
      <c r="D50" s="128"/>
      <c r="E50" s="1"/>
      <c r="F50" s="1"/>
      <c r="G50" s="1"/>
      <c r="H50" s="1"/>
      <c r="I50" s="1"/>
      <c r="J50" s="1"/>
      <c r="K50" s="1"/>
    </row>
    <row r="51" spans="1:11">
      <c r="A51" s="1"/>
      <c r="B51" s="1"/>
      <c r="C51" s="128"/>
      <c r="D51" s="128"/>
      <c r="E51" s="1"/>
      <c r="F51" s="1"/>
      <c r="G51" s="1"/>
      <c r="H51" s="1"/>
      <c r="I51" s="1"/>
      <c r="J51" s="1"/>
      <c r="K51" s="1"/>
    </row>
    <row r="52" spans="1:11">
      <c r="A52" s="1"/>
      <c r="B52" s="1"/>
      <c r="C52" s="128"/>
      <c r="D52" s="128"/>
      <c r="E52" s="1"/>
      <c r="F52" s="1"/>
      <c r="G52" s="1"/>
      <c r="H52" s="1"/>
      <c r="I52" s="1"/>
      <c r="J52" s="1"/>
      <c r="K52" s="1"/>
    </row>
    <row r="53" spans="1:11">
      <c r="A53" s="1"/>
      <c r="B53" s="1"/>
      <c r="C53" s="128"/>
      <c r="D53" s="128"/>
      <c r="E53" s="1"/>
      <c r="F53" s="1"/>
      <c r="G53" s="1"/>
      <c r="H53" s="1"/>
      <c r="I53" s="1"/>
      <c r="J53" s="1"/>
      <c r="K53" s="1"/>
    </row>
    <row r="54" spans="1:11">
      <c r="A54" s="1"/>
      <c r="B54" s="1"/>
      <c r="C54" s="128"/>
      <c r="D54" s="128"/>
      <c r="E54" s="1"/>
      <c r="F54" s="1"/>
      <c r="G54" s="1"/>
      <c r="H54" s="1"/>
      <c r="I54" s="1"/>
      <c r="J54" s="1"/>
      <c r="K54" s="1"/>
    </row>
    <row r="55" spans="1:11">
      <c r="A55" s="1"/>
      <c r="B55" s="1"/>
      <c r="C55" s="128"/>
      <c r="D55" s="128"/>
      <c r="E55" s="1"/>
      <c r="F55" s="1"/>
      <c r="G55" s="1"/>
      <c r="H55" s="1"/>
      <c r="I55" s="1"/>
      <c r="J55" s="1"/>
      <c r="K55" s="1"/>
    </row>
    <row r="56" spans="1:11">
      <c r="A56" s="1"/>
      <c r="B56" s="1"/>
      <c r="C56" s="128"/>
      <c r="D56" s="128"/>
      <c r="E56" s="1"/>
      <c r="F56" s="1"/>
      <c r="G56" s="1"/>
      <c r="H56" s="1"/>
      <c r="I56" s="1"/>
      <c r="J56" s="1"/>
      <c r="K56" s="1"/>
    </row>
    <row r="57" spans="1:11">
      <c r="A57" s="1"/>
      <c r="B57" s="1"/>
      <c r="C57" s="128"/>
      <c r="D57" s="128"/>
      <c r="E57" s="1"/>
      <c r="F57" s="1"/>
      <c r="G57" s="1"/>
      <c r="H57" s="1"/>
      <c r="I57" s="1"/>
      <c r="J57" s="1"/>
      <c r="K57" s="1"/>
    </row>
    <row r="58" spans="1:11">
      <c r="A58" s="1"/>
      <c r="B58" s="1"/>
      <c r="C58" s="128"/>
      <c r="D58" s="128"/>
      <c r="E58" s="1"/>
      <c r="F58" s="1"/>
      <c r="G58" s="1"/>
      <c r="H58" s="1"/>
      <c r="I58" s="1"/>
      <c r="J58" s="1"/>
      <c r="K58" s="1"/>
    </row>
    <row r="59" spans="1:11">
      <c r="A59" s="1"/>
      <c r="B59" s="1"/>
      <c r="C59" s="128"/>
      <c r="D59" s="128"/>
      <c r="E59" s="1"/>
      <c r="F59" s="1"/>
      <c r="G59" s="1"/>
      <c r="H59" s="1"/>
      <c r="I59" s="1"/>
      <c r="J59" s="1"/>
      <c r="K59" s="1"/>
    </row>
    <row r="60" spans="1:11">
      <c r="A60" s="1"/>
      <c r="B60" s="1"/>
      <c r="C60" s="128"/>
      <c r="D60" s="128"/>
      <c r="E60" s="1"/>
      <c r="F60" s="1"/>
      <c r="G60" s="1"/>
      <c r="H60" s="1"/>
      <c r="I60" s="1"/>
      <c r="J60" s="1"/>
      <c r="K60" s="1"/>
    </row>
    <row r="61" spans="1:11">
      <c r="A61" s="1"/>
      <c r="B61" s="1"/>
      <c r="C61" s="128"/>
      <c r="D61" s="128"/>
      <c r="E61" s="1"/>
      <c r="F61" s="1"/>
      <c r="G61" s="1"/>
      <c r="H61" s="1"/>
      <c r="I61" s="1"/>
      <c r="J61" s="1"/>
      <c r="K61" s="1"/>
    </row>
    <row r="62" spans="1:11">
      <c r="A62" s="1"/>
      <c r="B62" s="1"/>
      <c r="C62" s="128"/>
      <c r="D62" s="128"/>
      <c r="E62" s="1"/>
      <c r="F62" s="1"/>
      <c r="G62" s="1"/>
      <c r="H62" s="1"/>
      <c r="I62" s="1"/>
      <c r="J62" s="1"/>
      <c r="K62" s="1"/>
    </row>
    <row r="63" spans="1:11">
      <c r="A63" s="1"/>
      <c r="B63" s="1"/>
      <c r="C63" s="128"/>
      <c r="D63" s="128"/>
      <c r="E63" s="1"/>
      <c r="F63" s="1"/>
      <c r="G63" s="1"/>
      <c r="H63" s="1"/>
      <c r="I63" s="1"/>
      <c r="J63" s="1"/>
      <c r="K63" s="1"/>
    </row>
    <row r="64" spans="1:11">
      <c r="A64" s="1"/>
      <c r="B64" s="1"/>
      <c r="C64" s="128"/>
      <c r="D64" s="128"/>
      <c r="E64" s="1"/>
      <c r="F64" s="1"/>
      <c r="G64" s="1"/>
      <c r="H64" s="1"/>
      <c r="I64" s="1"/>
      <c r="J64" s="1"/>
      <c r="K64" s="1"/>
    </row>
    <row r="65" spans="1:11">
      <c r="A65" s="1"/>
      <c r="B65" s="1"/>
      <c r="C65" s="128"/>
      <c r="D65" s="128"/>
      <c r="E65" s="1"/>
      <c r="F65" s="1"/>
      <c r="G65" s="1"/>
      <c r="H65" s="1"/>
      <c r="I65" s="1"/>
      <c r="J65" s="1"/>
      <c r="K65" s="1"/>
    </row>
    <row r="66" spans="1:11">
      <c r="A66" s="1"/>
      <c r="B66" s="1"/>
      <c r="C66" s="128"/>
      <c r="D66" s="128"/>
      <c r="E66" s="1"/>
      <c r="F66" s="1"/>
      <c r="G66" s="1"/>
      <c r="H66" s="1"/>
      <c r="I66" s="1"/>
      <c r="J66" s="1"/>
      <c r="K66" s="1"/>
    </row>
    <row r="67" spans="1:11">
      <c r="A67" s="1"/>
      <c r="B67" s="1"/>
      <c r="C67" s="128"/>
      <c r="D67" s="128"/>
      <c r="E67" s="1"/>
      <c r="F67" s="1"/>
      <c r="G67" s="1"/>
      <c r="H67" s="1"/>
      <c r="I67" s="1"/>
      <c r="J67" s="1"/>
      <c r="K67" s="1"/>
    </row>
    <row r="68" spans="1:11">
      <c r="A68" s="1"/>
      <c r="B68" s="1"/>
      <c r="C68" s="128"/>
      <c r="D68" s="128"/>
      <c r="E68" s="1"/>
      <c r="F68" s="1"/>
      <c r="G68" s="1"/>
      <c r="H68" s="1"/>
      <c r="I68" s="1"/>
      <c r="J68" s="1"/>
      <c r="K68" s="1"/>
    </row>
    <row r="69" spans="1:11">
      <c r="A69" s="1"/>
      <c r="B69" s="1"/>
      <c r="C69" s="128"/>
      <c r="D69" s="128"/>
      <c r="E69" s="1"/>
      <c r="F69" s="1"/>
      <c r="G69" s="1"/>
      <c r="H69" s="1"/>
      <c r="I69" s="1"/>
      <c r="J69" s="1"/>
      <c r="K69" s="1"/>
    </row>
    <row r="70" spans="1:11">
      <c r="A70" s="1"/>
      <c r="B70" s="1"/>
      <c r="C70" s="128"/>
      <c r="D70" s="128"/>
      <c r="E70" s="1"/>
      <c r="F70" s="1"/>
      <c r="G70" s="1"/>
      <c r="H70" s="1"/>
      <c r="I70" s="1"/>
      <c r="J70" s="1"/>
      <c r="K70" s="1"/>
    </row>
    <row r="71" spans="1:11">
      <c r="A71" s="1"/>
      <c r="B71" s="1"/>
      <c r="C71" s="128"/>
      <c r="D71" s="128"/>
      <c r="E71" s="1"/>
      <c r="F71" s="1"/>
      <c r="G71" s="1"/>
      <c r="H71" s="1"/>
      <c r="I71" s="1"/>
      <c r="J71" s="1"/>
      <c r="K71" s="1"/>
    </row>
    <row r="72" spans="1:11">
      <c r="A72" s="1"/>
      <c r="B72" s="1"/>
      <c r="C72" s="128"/>
      <c r="D72" s="128"/>
      <c r="E72" s="1"/>
      <c r="F72" s="1"/>
      <c r="G72" s="1"/>
      <c r="H72" s="1"/>
      <c r="I72" s="1"/>
      <c r="J72" s="1"/>
      <c r="K72" s="1"/>
    </row>
    <row r="73" spans="1:11">
      <c r="A73" s="1"/>
      <c r="B73" s="1"/>
      <c r="C73" s="128"/>
      <c r="D73" s="128"/>
      <c r="E73" s="1"/>
      <c r="F73" s="1"/>
      <c r="G73" s="1"/>
      <c r="H73" s="1"/>
      <c r="I73" s="1"/>
      <c r="J73" s="1"/>
      <c r="K73" s="1"/>
    </row>
    <row r="74" spans="1:11">
      <c r="A74" s="1"/>
      <c r="B74" s="1"/>
      <c r="C74" s="128"/>
      <c r="D74" s="128"/>
      <c r="E74" s="1"/>
      <c r="F74" s="1"/>
      <c r="G74" s="1"/>
      <c r="H74" s="1"/>
      <c r="I74" s="1"/>
      <c r="J74" s="1"/>
      <c r="K74" s="1"/>
    </row>
    <row r="75" spans="1:11">
      <c r="A75" s="1"/>
      <c r="B75" s="1"/>
      <c r="C75" s="128"/>
      <c r="D75" s="128"/>
      <c r="E75" s="1"/>
      <c r="F75" s="1"/>
      <c r="G75" s="1"/>
      <c r="H75" s="1"/>
      <c r="I75" s="1"/>
      <c r="J75" s="1"/>
      <c r="K75" s="1"/>
    </row>
    <row r="76" spans="1:11">
      <c r="A76" s="1"/>
      <c r="B76" s="1"/>
      <c r="C76" s="128"/>
      <c r="D76" s="128"/>
      <c r="E76" s="1"/>
      <c r="F76" s="1"/>
      <c r="G76" s="1"/>
      <c r="H76" s="1"/>
      <c r="I76" s="1"/>
      <c r="J76" s="1"/>
      <c r="K76" s="1"/>
    </row>
    <row r="77" spans="1:11">
      <c r="A77" s="1"/>
      <c r="B77" s="1"/>
      <c r="C77" s="128"/>
      <c r="D77" s="128"/>
      <c r="E77" s="1"/>
      <c r="F77" s="1"/>
      <c r="G77" s="1"/>
      <c r="H77" s="1"/>
      <c r="I77" s="1"/>
      <c r="J77" s="1"/>
      <c r="K77" s="1"/>
    </row>
    <row r="78" spans="1:11">
      <c r="A78" s="1"/>
      <c r="B78" s="1"/>
      <c r="C78" s="128"/>
      <c r="D78" s="128"/>
      <c r="E78" s="1"/>
      <c r="F78" s="1"/>
      <c r="G78" s="1"/>
      <c r="H78" s="1"/>
      <c r="I78" s="1"/>
      <c r="J78" s="1"/>
      <c r="K78" s="1"/>
    </row>
    <row r="79" spans="1:11">
      <c r="A79" s="1"/>
      <c r="B79" s="1"/>
      <c r="C79" s="128"/>
      <c r="D79" s="128"/>
      <c r="E79" s="1"/>
      <c r="F79" s="1"/>
      <c r="G79" s="1"/>
      <c r="H79" s="1"/>
      <c r="I79" s="1"/>
      <c r="J79" s="1"/>
      <c r="K79" s="1"/>
    </row>
    <row r="80" spans="1:11">
      <c r="A80" s="1"/>
      <c r="B80" s="1"/>
      <c r="C80" s="128"/>
      <c r="D80" s="128"/>
      <c r="E80" s="1"/>
      <c r="F80" s="1"/>
      <c r="G80" s="1"/>
      <c r="H80" s="1"/>
      <c r="I80" s="1"/>
      <c r="J80" s="1"/>
      <c r="K80" s="1"/>
    </row>
    <row r="81" spans="1:11">
      <c r="A81" s="1"/>
      <c r="B81" s="1"/>
      <c r="C81" s="128"/>
      <c r="D81" s="128"/>
      <c r="E81" s="1"/>
      <c r="F81" s="1"/>
      <c r="G81" s="1"/>
      <c r="H81" s="1"/>
      <c r="I81" s="1"/>
      <c r="J81" s="1"/>
      <c r="K81" s="1"/>
    </row>
    <row r="82" spans="1:11">
      <c r="A82" s="1"/>
      <c r="B82" s="1"/>
      <c r="C82" s="128"/>
      <c r="D82" s="128"/>
      <c r="E82" s="1"/>
      <c r="F82" s="1"/>
      <c r="G82" s="1"/>
      <c r="H82" s="1"/>
      <c r="I82" s="1"/>
      <c r="J82" s="1"/>
      <c r="K82" s="1"/>
    </row>
    <row r="83" spans="1:11">
      <c r="A83" s="1"/>
      <c r="B83" s="1"/>
      <c r="C83" s="128"/>
      <c r="D83" s="128"/>
      <c r="E83" s="1"/>
      <c r="F83" s="1"/>
      <c r="G83" s="1"/>
      <c r="H83" s="1"/>
      <c r="I83" s="1"/>
      <c r="J83" s="1"/>
      <c r="K83" s="1"/>
    </row>
    <row r="84" spans="1:11">
      <c r="A84" s="1"/>
      <c r="B84" s="1"/>
      <c r="C84" s="128"/>
      <c r="D84" s="128"/>
      <c r="E84" s="1"/>
      <c r="F84" s="1"/>
      <c r="G84" s="1"/>
      <c r="H84" s="1"/>
      <c r="I84" s="1"/>
      <c r="J84" s="1"/>
      <c r="K84" s="1"/>
    </row>
    <row r="85" spans="1:11">
      <c r="A85" s="1"/>
      <c r="B85" s="1"/>
      <c r="C85" s="128"/>
      <c r="D85" s="128"/>
      <c r="E85" s="1"/>
      <c r="F85" s="1"/>
      <c r="G85" s="1"/>
      <c r="H85" s="1"/>
      <c r="I85" s="1"/>
      <c r="J85" s="1"/>
      <c r="K85" s="1"/>
    </row>
    <row r="86" spans="1:11">
      <c r="A86" s="1"/>
      <c r="B86" s="1"/>
      <c r="C86" s="128"/>
      <c r="D86" s="128"/>
      <c r="E86" s="1"/>
      <c r="F86" s="1"/>
      <c r="G86" s="1"/>
      <c r="H86" s="1"/>
      <c r="I86" s="1"/>
      <c r="J86" s="1"/>
      <c r="K86" s="1"/>
    </row>
    <row r="87" spans="1:11">
      <c r="A87" s="1"/>
      <c r="B87" s="1"/>
      <c r="C87" s="128"/>
      <c r="D87" s="128"/>
      <c r="E87" s="1"/>
      <c r="F87" s="1"/>
      <c r="G87" s="1"/>
      <c r="H87" s="1"/>
      <c r="I87" s="1"/>
      <c r="J87" s="1"/>
      <c r="K87" s="1"/>
    </row>
    <row r="88" spans="1:11">
      <c r="A88" s="1"/>
      <c r="B88" s="1"/>
      <c r="C88" s="128"/>
      <c r="D88" s="128"/>
      <c r="E88" s="1"/>
      <c r="F88" s="1"/>
      <c r="G88" s="1"/>
      <c r="H88" s="1"/>
      <c r="I88" s="1"/>
      <c r="J88" s="1"/>
      <c r="K88" s="1"/>
    </row>
    <row r="89" spans="1:11">
      <c r="A89" s="1"/>
      <c r="B89" s="1"/>
      <c r="C89" s="128"/>
      <c r="D89" s="128"/>
      <c r="E89" s="1"/>
      <c r="F89" s="1"/>
      <c r="G89" s="1"/>
      <c r="H89" s="1"/>
      <c r="I89" s="1"/>
      <c r="J89" s="1"/>
      <c r="K89" s="1"/>
    </row>
    <row r="90" spans="1:11">
      <c r="A90" s="1"/>
      <c r="B90" s="1"/>
      <c r="C90" s="128"/>
      <c r="D90" s="128"/>
      <c r="E90" s="1"/>
      <c r="F90" s="1"/>
      <c r="G90" s="1"/>
      <c r="H90" s="1"/>
      <c r="I90" s="1"/>
      <c r="J90" s="1"/>
      <c r="K90" s="1"/>
    </row>
    <row r="91" spans="1:11">
      <c r="A91" s="1"/>
      <c r="B91" s="1"/>
      <c r="C91" s="128"/>
      <c r="D91" s="128"/>
      <c r="E91" s="1"/>
      <c r="F91" s="1"/>
      <c r="G91" s="1"/>
      <c r="H91" s="1"/>
      <c r="I91" s="1"/>
      <c r="J91" s="1"/>
      <c r="K91" s="1"/>
    </row>
    <row r="92" spans="1:11">
      <c r="A92" s="1"/>
      <c r="B92" s="1"/>
      <c r="C92" s="128"/>
      <c r="D92" s="128"/>
      <c r="E92" s="1"/>
      <c r="F92" s="1"/>
      <c r="G92" s="1"/>
      <c r="H92" s="1"/>
      <c r="I92" s="1"/>
      <c r="J92" s="1"/>
      <c r="K92" s="1"/>
    </row>
    <row r="93" spans="1:11">
      <c r="A93" s="1"/>
      <c r="B93" s="1"/>
      <c r="C93" s="128"/>
      <c r="D93" s="128"/>
      <c r="E93" s="1"/>
      <c r="F93" s="1"/>
      <c r="G93" s="1"/>
      <c r="H93" s="1"/>
      <c r="I93" s="1"/>
      <c r="J93" s="1"/>
      <c r="K93" s="1"/>
    </row>
    <row r="94" spans="1:11">
      <c r="A94" s="1"/>
      <c r="B94" s="1"/>
      <c r="C94" s="128"/>
      <c r="D94" s="128"/>
      <c r="E94" s="1"/>
      <c r="F94" s="1"/>
      <c r="G94" s="1"/>
      <c r="H94" s="1"/>
      <c r="I94" s="1"/>
      <c r="J94" s="1"/>
      <c r="K94" s="1"/>
    </row>
    <row r="95" spans="1:11">
      <c r="A95" s="1"/>
      <c r="B95" s="1"/>
      <c r="C95" s="128"/>
      <c r="D95" s="128"/>
      <c r="E95" s="1"/>
      <c r="F95" s="1"/>
      <c r="G95" s="1"/>
      <c r="H95" s="1"/>
      <c r="I95" s="1"/>
      <c r="J95" s="1"/>
      <c r="K95" s="1"/>
    </row>
    <row r="96" spans="1:11">
      <c r="A96" s="1"/>
      <c r="B96" s="1"/>
      <c r="C96" s="128"/>
      <c r="D96" s="128"/>
      <c r="E96" s="1"/>
      <c r="F96" s="1"/>
      <c r="G96" s="1"/>
      <c r="H96" s="1"/>
      <c r="I96" s="1"/>
      <c r="J96" s="1"/>
      <c r="K96" s="1"/>
    </row>
    <row r="97" spans="1:11">
      <c r="A97" s="1"/>
      <c r="B97" s="1"/>
      <c r="C97" s="128"/>
      <c r="D97" s="128"/>
      <c r="E97" s="1"/>
      <c r="F97" s="1"/>
      <c r="G97" s="1"/>
      <c r="H97" s="1"/>
      <c r="I97" s="1"/>
      <c r="J97" s="1"/>
      <c r="K97" s="1"/>
    </row>
    <row r="98" spans="1:11">
      <c r="A98" s="1"/>
      <c r="B98" s="1"/>
      <c r="C98" s="128"/>
      <c r="D98" s="128"/>
      <c r="E98" s="1"/>
      <c r="F98" s="1"/>
      <c r="G98" s="1"/>
      <c r="H98" s="1"/>
      <c r="I98" s="1"/>
      <c r="J98" s="1"/>
      <c r="K98" s="1"/>
    </row>
    <row r="99" spans="1:11">
      <c r="A99" s="1"/>
      <c r="B99" s="1"/>
      <c r="C99" s="128"/>
      <c r="D99" s="128"/>
      <c r="E99" s="1"/>
      <c r="F99" s="1"/>
      <c r="G99" s="1"/>
      <c r="H99" s="1"/>
      <c r="I99" s="1"/>
      <c r="J99" s="1"/>
      <c r="K99" s="1"/>
    </row>
    <row r="100" spans="1:11">
      <c r="A100" s="1"/>
      <c r="B100" s="1"/>
      <c r="C100" s="128"/>
      <c r="D100" s="128"/>
      <c r="E100" s="1"/>
      <c r="F100" s="1"/>
      <c r="G100" s="1"/>
      <c r="H100" s="1"/>
      <c r="I100" s="1"/>
      <c r="J100" s="1"/>
      <c r="K100" s="1"/>
    </row>
    <row r="101" spans="1:11">
      <c r="A101" s="1"/>
      <c r="B101" s="1"/>
      <c r="C101" s="128"/>
      <c r="D101" s="128"/>
      <c r="E101" s="1"/>
      <c r="F101" s="1"/>
      <c r="G101" s="1"/>
      <c r="H101" s="1"/>
      <c r="I101" s="1"/>
      <c r="J101" s="1"/>
      <c r="K101" s="1"/>
    </row>
    <row r="102" spans="1:11">
      <c r="A102" s="1"/>
      <c r="B102" s="1"/>
      <c r="C102" s="128"/>
      <c r="D102" s="128"/>
      <c r="E102" s="1"/>
      <c r="F102" s="1"/>
      <c r="G102" s="1"/>
      <c r="H102" s="1"/>
      <c r="I102" s="1"/>
      <c r="J102" s="1"/>
      <c r="K102" s="1"/>
    </row>
    <row r="103" spans="1:11">
      <c r="A103" s="1"/>
      <c r="B103" s="1"/>
      <c r="C103" s="128"/>
      <c r="D103" s="128"/>
      <c r="E103" s="1"/>
      <c r="F103" s="1"/>
      <c r="G103" s="1"/>
      <c r="H103" s="1"/>
      <c r="I103" s="1"/>
      <c r="J103" s="1"/>
      <c r="K103" s="1"/>
    </row>
    <row r="104" spans="1:11">
      <c r="A104" s="1"/>
      <c r="B104" s="1"/>
      <c r="C104" s="128"/>
      <c r="D104" s="128"/>
      <c r="E104" s="1"/>
      <c r="F104" s="1"/>
      <c r="G104" s="1"/>
      <c r="H104" s="1"/>
      <c r="I104" s="1"/>
      <c r="J104" s="1"/>
      <c r="K104" s="1"/>
    </row>
    <row r="105" spans="1:11">
      <c r="A105" s="1"/>
      <c r="B105" s="1"/>
      <c r="C105" s="128"/>
      <c r="D105" s="128"/>
      <c r="E105" s="1"/>
      <c r="F105" s="1"/>
      <c r="G105" s="1"/>
      <c r="H105" s="1"/>
      <c r="I105" s="1"/>
      <c r="J105" s="1"/>
      <c r="K105" s="1"/>
    </row>
    <row r="106" spans="1:11">
      <c r="A106" s="1"/>
      <c r="B106" s="1"/>
      <c r="C106" s="128"/>
      <c r="D106" s="128"/>
      <c r="E106" s="1"/>
      <c r="F106" s="1"/>
      <c r="G106" s="1"/>
      <c r="H106" s="1"/>
      <c r="I106" s="1"/>
      <c r="J106" s="1"/>
      <c r="K106" s="1"/>
    </row>
    <row r="107" spans="1:11">
      <c r="A107" s="1"/>
      <c r="B107" s="1"/>
      <c r="C107" s="128"/>
      <c r="D107" s="128"/>
      <c r="E107" s="1"/>
      <c r="F107" s="1"/>
      <c r="G107" s="1"/>
      <c r="H107" s="1"/>
      <c r="I107" s="1"/>
      <c r="J107" s="1"/>
      <c r="K107" s="1"/>
    </row>
    <row r="108" spans="1:11">
      <c r="A108" s="1"/>
      <c r="B108" s="1"/>
      <c r="C108" s="128"/>
      <c r="D108" s="128"/>
      <c r="E108" s="1"/>
      <c r="F108" s="1"/>
      <c r="G108" s="1"/>
      <c r="H108" s="1"/>
      <c r="I108" s="1"/>
      <c r="J108" s="1"/>
      <c r="K108" s="1"/>
    </row>
    <row r="109" spans="1:11">
      <c r="A109" s="1"/>
      <c r="B109" s="1"/>
      <c r="C109" s="128"/>
      <c r="D109" s="128"/>
      <c r="E109" s="1"/>
      <c r="F109" s="1"/>
      <c r="G109" s="1"/>
      <c r="H109" s="1"/>
      <c r="I109" s="1"/>
      <c r="J109" s="1"/>
      <c r="K109" s="1"/>
    </row>
    <row r="110" spans="1:11">
      <c r="A110" s="1"/>
      <c r="B110" s="1"/>
      <c r="C110" s="128"/>
      <c r="D110" s="128"/>
      <c r="E110" s="1"/>
      <c r="F110" s="1"/>
      <c r="G110" s="1"/>
      <c r="H110" s="1"/>
      <c r="I110" s="1"/>
      <c r="J110" s="1"/>
      <c r="K110" s="1"/>
    </row>
    <row r="111" spans="1:11">
      <c r="A111" s="1"/>
      <c r="B111" s="1"/>
      <c r="C111" s="128"/>
      <c r="D111" s="128"/>
      <c r="E111" s="1"/>
      <c r="F111" s="1"/>
      <c r="G111" s="1"/>
      <c r="H111" s="1"/>
      <c r="I111" s="1"/>
      <c r="J111" s="1"/>
      <c r="K111" s="1"/>
    </row>
    <row r="112" spans="1:11">
      <c r="A112" s="1"/>
      <c r="B112" s="1"/>
      <c r="C112" s="128"/>
      <c r="D112" s="128"/>
      <c r="E112" s="1"/>
      <c r="F112" s="1"/>
      <c r="G112" s="1"/>
      <c r="H112" s="1"/>
      <c r="I112" s="1"/>
      <c r="J112" s="1"/>
      <c r="K112" s="1"/>
    </row>
    <row r="113" spans="1:11">
      <c r="A113" s="1"/>
      <c r="B113" s="1"/>
      <c r="C113" s="128"/>
      <c r="D113" s="128"/>
      <c r="E113" s="1"/>
      <c r="F113" s="1"/>
      <c r="G113" s="1"/>
      <c r="H113" s="1"/>
      <c r="I113" s="1"/>
      <c r="J113" s="1"/>
      <c r="K113" s="1"/>
    </row>
    <row r="114" spans="1:11">
      <c r="A114" s="1"/>
      <c r="B114" s="1"/>
      <c r="C114" s="128"/>
      <c r="D114" s="128"/>
      <c r="E114" s="1"/>
      <c r="F114" s="1"/>
      <c r="G114" s="1"/>
      <c r="H114" s="1"/>
      <c r="I114" s="1"/>
      <c r="J114" s="1"/>
      <c r="K114" s="1"/>
    </row>
    <row r="115" spans="1:11">
      <c r="A115" s="1"/>
      <c r="B115" s="1"/>
      <c r="C115" s="128"/>
      <c r="D115" s="128"/>
      <c r="E115" s="1"/>
      <c r="F115" s="1"/>
      <c r="G115" s="1"/>
      <c r="H115" s="1"/>
      <c r="I115" s="1"/>
      <c r="J115" s="1"/>
      <c r="K115" s="1"/>
    </row>
    <row r="116" spans="1:11">
      <c r="A116" s="1"/>
      <c r="B116" s="1"/>
      <c r="C116" s="128"/>
      <c r="D116" s="128"/>
      <c r="E116" s="1"/>
      <c r="F116" s="1"/>
      <c r="G116" s="1"/>
      <c r="H116" s="1"/>
      <c r="I116" s="1"/>
      <c r="J116" s="1"/>
      <c r="K116" s="1"/>
    </row>
    <row r="117" spans="1:11">
      <c r="A117" s="1"/>
      <c r="B117" s="1"/>
      <c r="C117" s="128"/>
      <c r="D117" s="128"/>
      <c r="E117" s="1"/>
      <c r="F117" s="1"/>
      <c r="G117" s="1"/>
      <c r="H117" s="1"/>
      <c r="I117" s="1"/>
      <c r="J117" s="1"/>
      <c r="K117" s="1"/>
    </row>
  </sheetData>
  <mergeCells count="12">
    <mergeCell ref="C5:H5"/>
    <mergeCell ref="F9:H9"/>
    <mergeCell ref="C11:D11"/>
    <mergeCell ref="C12:D12"/>
    <mergeCell ref="C13:D13"/>
    <mergeCell ref="E9:E10"/>
    <mergeCell ref="C14:D14"/>
    <mergeCell ref="C15:D15"/>
    <mergeCell ref="C16:D16"/>
    <mergeCell ref="C22:D22"/>
    <mergeCell ref="C9:D10"/>
    <mergeCell ref="C20:D21"/>
  </mergeCells>
  <phoneticPr fontId="2"/>
  <pageMargins left="0.70833333333333304" right="0.70833333333333304" top="0.74791666666666701" bottom="0.74791666666666701" header="0.51180555555555496" footer="0.51180555555555496"/>
  <pageSetup paperSize="9" scale="98"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SheetLayoutView="100" workbookViewId="0">
      <selection activeCell="G16" sqref="G16"/>
    </sheetView>
  </sheetViews>
  <sheetFormatPr defaultRowHeight="13.5"/>
  <cols>
    <col min="1" max="1025" width="8.75" customWidth="1"/>
  </cols>
  <sheetData/>
  <phoneticPr fontId="2"/>
  <pageMargins left="0.7" right="0.7" top="0.75" bottom="0.75" header="0.51180555555555496" footer="0.51180555555555496"/>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AMK412"/>
  <sheetViews>
    <sheetView tabSelected="1" view="pageBreakPreview" topLeftCell="A354" zoomScaleSheetLayoutView="100" workbookViewId="0">
      <selection activeCell="J364" sqref="J364"/>
    </sheetView>
  </sheetViews>
  <sheetFormatPr defaultRowHeight="13.5"/>
  <cols>
    <col min="1" max="1" width="2.25" style="1" customWidth="1"/>
    <col min="2" max="2" width="4.5" style="1" customWidth="1"/>
    <col min="3" max="3" width="2.375" style="1" customWidth="1"/>
    <col min="4" max="4" width="19.625" style="1" customWidth="1"/>
    <col min="5" max="8" width="7.75" style="1" customWidth="1"/>
    <col min="9" max="12" width="7" style="1" customWidth="1"/>
    <col min="13" max="14" width="7.375" style="1" customWidth="1"/>
    <col min="15" max="15" width="6" style="1" customWidth="1"/>
    <col min="16" max="16" width="6.25" style="1" customWidth="1"/>
    <col min="17" max="17" width="1.375" style="1" customWidth="1"/>
    <col min="18" max="21" width="9" style="1" customWidth="1"/>
    <col min="22" max="22" width="15.125" style="1" customWidth="1"/>
    <col min="23" max="1025" width="9" style="1" customWidth="1"/>
  </cols>
  <sheetData>
    <row r="2" spans="1:24">
      <c r="B2" s="25" t="s">
        <v>92</v>
      </c>
    </row>
    <row r="3" spans="1:24" ht="4.5" customHeight="1"/>
    <row r="4" spans="1:24" ht="16.5" customHeight="1">
      <c r="B4" s="867" t="s">
        <v>94</v>
      </c>
      <c r="C4" s="867"/>
      <c r="D4" s="867"/>
      <c r="E4" s="867"/>
      <c r="F4" s="867"/>
      <c r="G4" s="867"/>
      <c r="H4" s="867"/>
      <c r="I4" s="867"/>
      <c r="J4" s="867"/>
      <c r="K4" s="867"/>
      <c r="L4" s="867"/>
      <c r="M4" s="867"/>
      <c r="N4" s="867"/>
      <c r="O4" s="867"/>
      <c r="P4" s="867"/>
    </row>
    <row r="5" spans="1:24" ht="3.75" customHeight="1">
      <c r="B5" s="43"/>
      <c r="C5" s="43"/>
      <c r="D5" s="43"/>
      <c r="E5" s="43"/>
      <c r="F5" s="43"/>
      <c r="G5" s="43"/>
      <c r="H5" s="43"/>
      <c r="I5" s="43"/>
      <c r="J5" s="43"/>
      <c r="K5" s="43"/>
      <c r="L5" s="43"/>
      <c r="M5" s="43"/>
      <c r="N5" s="43"/>
      <c r="O5" s="43"/>
      <c r="P5" s="43"/>
    </row>
    <row r="6" spans="1:24" ht="19.5" customHeight="1">
      <c r="A6" s="25"/>
      <c r="B6" s="1" t="s">
        <v>96</v>
      </c>
      <c r="C6" s="25"/>
      <c r="D6" s="25"/>
      <c r="E6" s="25"/>
      <c r="F6" s="25"/>
      <c r="G6" s="25"/>
      <c r="H6" s="25"/>
      <c r="I6" s="25"/>
      <c r="J6" s="25"/>
      <c r="K6" s="25"/>
      <c r="L6" s="25"/>
      <c r="M6" s="25"/>
      <c r="N6" s="25"/>
      <c r="O6" s="25"/>
      <c r="P6" s="25"/>
      <c r="Q6" s="25"/>
      <c r="R6" s="25"/>
    </row>
    <row r="7" spans="1:24" ht="6" customHeight="1">
      <c r="A7" s="25"/>
      <c r="C7" s="25"/>
      <c r="D7" s="25"/>
      <c r="E7" s="25"/>
      <c r="F7" s="25"/>
      <c r="G7" s="25"/>
      <c r="H7" s="25"/>
      <c r="I7" s="25"/>
      <c r="J7" s="25"/>
      <c r="K7" s="25"/>
      <c r="L7" s="25"/>
      <c r="M7" s="25"/>
      <c r="N7" s="25"/>
      <c r="O7" s="25"/>
      <c r="P7" s="25"/>
      <c r="Q7" s="25"/>
      <c r="R7" s="25"/>
    </row>
    <row r="8" spans="1:24" ht="26.25" customHeight="1">
      <c r="A8" s="25"/>
      <c r="B8" s="44" t="s">
        <v>97</v>
      </c>
      <c r="C8" s="868" t="s">
        <v>99</v>
      </c>
      <c r="D8" s="869"/>
      <c r="E8" s="99"/>
      <c r="F8" s="110"/>
      <c r="G8" s="110"/>
      <c r="H8" s="110"/>
      <c r="I8" s="110"/>
      <c r="J8" s="110"/>
      <c r="K8" s="110"/>
      <c r="L8" s="110"/>
      <c r="M8" s="110"/>
      <c r="N8" s="110"/>
      <c r="O8" s="110"/>
      <c r="P8" s="127"/>
      <c r="Q8" s="25"/>
      <c r="R8" s="25"/>
      <c r="S8" s="213"/>
      <c r="T8" s="213"/>
      <c r="U8" s="213"/>
      <c r="V8" s="213"/>
      <c r="W8" s="213"/>
      <c r="X8" s="213"/>
    </row>
    <row r="9" spans="1:24" ht="34.5" customHeight="1">
      <c r="A9" s="25"/>
      <c r="B9" s="45"/>
      <c r="C9" s="870" t="s">
        <v>41</v>
      </c>
      <c r="D9" s="871"/>
      <c r="E9" s="872"/>
      <c r="F9" s="872"/>
      <c r="G9" s="872"/>
      <c r="H9" s="872"/>
      <c r="I9" s="872"/>
      <c r="J9" s="872"/>
      <c r="K9" s="872"/>
      <c r="L9" s="872"/>
      <c r="M9" s="872"/>
      <c r="N9" s="872"/>
      <c r="O9" s="872"/>
      <c r="P9" s="872"/>
      <c r="Q9" s="25"/>
      <c r="R9" s="25"/>
      <c r="S9" s="213"/>
      <c r="T9" s="213"/>
      <c r="U9" s="213"/>
      <c r="V9" s="213"/>
      <c r="W9" s="213"/>
      <c r="X9" s="213"/>
    </row>
    <row r="10" spans="1:24" ht="42" customHeight="1">
      <c r="A10" s="25"/>
      <c r="B10" s="45"/>
      <c r="C10" s="790" t="s">
        <v>100</v>
      </c>
      <c r="D10" s="791"/>
      <c r="E10" s="873"/>
      <c r="F10" s="873"/>
      <c r="G10" s="873"/>
      <c r="H10" s="873"/>
      <c r="I10" s="873"/>
      <c r="J10" s="873"/>
      <c r="K10" s="873"/>
      <c r="L10" s="873"/>
      <c r="M10" s="873"/>
      <c r="N10" s="873"/>
      <c r="O10" s="873"/>
      <c r="P10" s="873"/>
      <c r="Q10" s="25"/>
      <c r="R10" s="25"/>
      <c r="S10" s="214"/>
      <c r="T10" s="213"/>
      <c r="U10" s="213"/>
      <c r="V10" s="213"/>
      <c r="W10" s="213"/>
      <c r="X10" s="213"/>
    </row>
    <row r="11" spans="1:24" ht="21" customHeight="1">
      <c r="A11" s="25"/>
      <c r="B11" s="722"/>
      <c r="C11" s="853" t="s">
        <v>37</v>
      </c>
      <c r="D11" s="861"/>
      <c r="E11" s="100" t="s">
        <v>102</v>
      </c>
      <c r="F11" s="874"/>
      <c r="G11" s="874"/>
      <c r="H11" s="129" t="s">
        <v>104</v>
      </c>
      <c r="I11" s="875"/>
      <c r="J11" s="875"/>
      <c r="K11" s="165"/>
      <c r="L11" s="165"/>
      <c r="M11" s="185"/>
      <c r="N11" s="185"/>
      <c r="O11" s="185"/>
      <c r="P11" s="197"/>
      <c r="Q11" s="25"/>
      <c r="R11" s="25"/>
      <c r="S11" s="214"/>
      <c r="T11" s="213"/>
      <c r="U11" s="213"/>
      <c r="V11" s="213"/>
      <c r="W11" s="213"/>
      <c r="X11" s="213"/>
    </row>
    <row r="12" spans="1:24" ht="17.25" customHeight="1">
      <c r="A12" s="25"/>
      <c r="B12" s="722"/>
      <c r="C12" s="864"/>
      <c r="D12" s="865"/>
      <c r="E12" s="876"/>
      <c r="F12" s="876"/>
      <c r="G12" s="876"/>
      <c r="H12" s="876"/>
      <c r="I12" s="876"/>
      <c r="J12" s="876"/>
      <c r="K12" s="876"/>
      <c r="L12" s="876"/>
      <c r="M12" s="876"/>
      <c r="N12" s="876"/>
      <c r="O12" s="876"/>
      <c r="P12" s="876"/>
      <c r="Q12" s="25"/>
      <c r="R12" s="25"/>
      <c r="S12" s="214"/>
      <c r="T12" s="213"/>
      <c r="U12" s="213"/>
      <c r="V12" s="213"/>
      <c r="W12" s="213"/>
      <c r="X12" s="213"/>
    </row>
    <row r="13" spans="1:24" ht="26.25" customHeight="1">
      <c r="A13" s="25"/>
      <c r="B13" s="46"/>
      <c r="C13" s="712" t="s">
        <v>105</v>
      </c>
      <c r="D13" s="713"/>
      <c r="E13" s="859" t="s">
        <v>107</v>
      </c>
      <c r="F13" s="859"/>
      <c r="G13" s="859"/>
      <c r="H13" s="111"/>
      <c r="I13" s="111" t="s">
        <v>51</v>
      </c>
      <c r="J13" s="111"/>
      <c r="K13" s="111" t="s">
        <v>108</v>
      </c>
      <c r="L13" s="111"/>
      <c r="M13" s="111" t="s">
        <v>109</v>
      </c>
      <c r="N13" s="111"/>
      <c r="O13" s="193"/>
      <c r="P13" s="198"/>
      <c r="Q13" s="25"/>
      <c r="R13" s="25"/>
      <c r="S13" s="214"/>
      <c r="T13" s="213"/>
      <c r="U13" s="213"/>
      <c r="V13" s="213"/>
      <c r="W13" s="213"/>
      <c r="X13" s="213"/>
    </row>
    <row r="14" spans="1:24" ht="27.75" customHeight="1">
      <c r="A14" s="25"/>
      <c r="B14" s="46"/>
      <c r="C14" s="853" t="s">
        <v>112</v>
      </c>
      <c r="D14" s="861"/>
      <c r="E14" s="866" t="s">
        <v>4</v>
      </c>
      <c r="F14" s="866"/>
      <c r="G14" s="865" t="s">
        <v>112</v>
      </c>
      <c r="H14" s="713"/>
      <c r="I14" s="713"/>
      <c r="J14" s="713"/>
      <c r="K14" s="713"/>
      <c r="L14" s="713"/>
      <c r="M14" s="713"/>
      <c r="N14" s="713"/>
      <c r="O14" s="713"/>
      <c r="P14" s="713"/>
      <c r="Q14" s="25"/>
      <c r="R14" s="25"/>
      <c r="S14" s="214"/>
      <c r="T14" s="213"/>
      <c r="U14" s="213"/>
      <c r="V14" s="213"/>
      <c r="W14" s="213"/>
      <c r="X14" s="213"/>
    </row>
    <row r="15" spans="1:24" ht="27.75" customHeight="1">
      <c r="A15" s="25"/>
      <c r="B15" s="46"/>
      <c r="C15" s="862"/>
      <c r="D15" s="863"/>
      <c r="E15" s="719"/>
      <c r="F15" s="719"/>
      <c r="G15" s="858"/>
      <c r="H15" s="858"/>
      <c r="I15" s="858"/>
      <c r="J15" s="858"/>
      <c r="K15" s="858"/>
      <c r="L15" s="858"/>
      <c r="M15" s="858"/>
      <c r="N15" s="858"/>
      <c r="O15" s="858"/>
      <c r="P15" s="858"/>
      <c r="Q15" s="25"/>
      <c r="R15" s="25"/>
      <c r="S15" s="214"/>
      <c r="T15" s="213"/>
      <c r="U15" s="213"/>
      <c r="V15" s="213"/>
      <c r="W15" s="213"/>
      <c r="X15" s="213"/>
    </row>
    <row r="16" spans="1:24" ht="27.75" customHeight="1">
      <c r="A16" s="25"/>
      <c r="B16" s="46"/>
      <c r="C16" s="862"/>
      <c r="D16" s="863"/>
      <c r="E16" s="719"/>
      <c r="F16" s="719"/>
      <c r="G16" s="858"/>
      <c r="H16" s="858"/>
      <c r="I16" s="858"/>
      <c r="J16" s="858"/>
      <c r="K16" s="858"/>
      <c r="L16" s="858"/>
      <c r="M16" s="858"/>
      <c r="N16" s="858"/>
      <c r="O16" s="858"/>
      <c r="P16" s="858"/>
      <c r="Q16" s="25"/>
      <c r="R16" s="25"/>
      <c r="S16" s="214"/>
      <c r="T16" s="213"/>
      <c r="U16" s="213"/>
      <c r="V16" s="213"/>
      <c r="W16" s="213"/>
      <c r="X16" s="213"/>
    </row>
    <row r="17" spans="1:24" ht="27.75" customHeight="1">
      <c r="A17" s="25"/>
      <c r="B17" s="46"/>
      <c r="C17" s="862"/>
      <c r="D17" s="863"/>
      <c r="E17" s="719"/>
      <c r="F17" s="719"/>
      <c r="G17" s="858"/>
      <c r="H17" s="858"/>
      <c r="I17" s="858"/>
      <c r="J17" s="858"/>
      <c r="K17" s="858"/>
      <c r="L17" s="858"/>
      <c r="M17" s="858"/>
      <c r="N17" s="858"/>
      <c r="O17" s="858"/>
      <c r="P17" s="858"/>
      <c r="Q17" s="25"/>
      <c r="R17" s="25"/>
      <c r="S17" s="214"/>
      <c r="T17" s="213"/>
      <c r="U17" s="213"/>
      <c r="V17" s="213"/>
      <c r="W17" s="213"/>
      <c r="X17" s="213"/>
    </row>
    <row r="18" spans="1:24" ht="27.75" customHeight="1">
      <c r="A18" s="25"/>
      <c r="B18" s="46"/>
      <c r="C18" s="862"/>
      <c r="D18" s="863"/>
      <c r="E18" s="719"/>
      <c r="F18" s="719"/>
      <c r="G18" s="858"/>
      <c r="H18" s="858"/>
      <c r="I18" s="858"/>
      <c r="J18" s="858"/>
      <c r="K18" s="858"/>
      <c r="L18" s="858"/>
      <c r="M18" s="858"/>
      <c r="N18" s="858"/>
      <c r="O18" s="858"/>
      <c r="P18" s="858"/>
      <c r="Q18" s="25"/>
      <c r="R18" s="25"/>
      <c r="S18" s="214"/>
      <c r="T18" s="213"/>
      <c r="U18" s="213"/>
      <c r="V18" s="213"/>
      <c r="W18" s="213"/>
      <c r="X18" s="213"/>
    </row>
    <row r="19" spans="1:24" ht="27.75" customHeight="1">
      <c r="A19" s="25"/>
      <c r="B19" s="46"/>
      <c r="C19" s="862"/>
      <c r="D19" s="863"/>
      <c r="E19" s="719"/>
      <c r="F19" s="719"/>
      <c r="G19" s="858"/>
      <c r="H19" s="858"/>
      <c r="I19" s="858"/>
      <c r="J19" s="858"/>
      <c r="K19" s="858"/>
      <c r="L19" s="858"/>
      <c r="M19" s="858"/>
      <c r="N19" s="858"/>
      <c r="O19" s="858"/>
      <c r="P19" s="858"/>
      <c r="Q19" s="25"/>
      <c r="R19" s="25"/>
      <c r="S19" s="214"/>
      <c r="T19" s="213"/>
      <c r="U19" s="213"/>
      <c r="V19" s="213"/>
      <c r="W19" s="213"/>
      <c r="X19" s="213"/>
    </row>
    <row r="20" spans="1:24" ht="27.75" customHeight="1">
      <c r="A20" s="25"/>
      <c r="B20" s="46"/>
      <c r="C20" s="864"/>
      <c r="D20" s="865"/>
      <c r="E20" s="719"/>
      <c r="F20" s="719"/>
      <c r="G20" s="858"/>
      <c r="H20" s="858"/>
      <c r="I20" s="858"/>
      <c r="J20" s="858"/>
      <c r="K20" s="858"/>
      <c r="L20" s="858"/>
      <c r="M20" s="858"/>
      <c r="N20" s="858"/>
      <c r="O20" s="858"/>
      <c r="P20" s="858"/>
      <c r="Q20" s="25"/>
      <c r="R20" s="25"/>
      <c r="S20" s="214"/>
      <c r="T20" s="213"/>
      <c r="U20" s="213"/>
      <c r="V20" s="213"/>
      <c r="W20" s="213"/>
      <c r="X20" s="213"/>
    </row>
    <row r="21" spans="1:24" ht="34.5" customHeight="1">
      <c r="A21" s="25"/>
      <c r="B21" s="46"/>
      <c r="C21" s="790" t="s">
        <v>113</v>
      </c>
      <c r="D21" s="791"/>
      <c r="E21" s="859"/>
      <c r="F21" s="859"/>
      <c r="G21" s="859"/>
      <c r="H21" s="859"/>
      <c r="I21" s="859"/>
      <c r="J21" s="859"/>
      <c r="K21" s="860"/>
      <c r="L21" s="860"/>
      <c r="M21" s="860"/>
      <c r="N21" s="112" t="s">
        <v>114</v>
      </c>
      <c r="O21" s="112"/>
      <c r="P21" s="199"/>
      <c r="Q21" s="25"/>
      <c r="R21" s="25"/>
      <c r="S21" s="214"/>
      <c r="T21" s="213"/>
      <c r="U21" s="213"/>
      <c r="V21" s="213"/>
      <c r="W21" s="213"/>
      <c r="X21" s="213"/>
    </row>
    <row r="22" spans="1:24" ht="34.5" customHeight="1">
      <c r="A22" s="25"/>
      <c r="B22" s="46"/>
      <c r="C22" s="712" t="s">
        <v>117</v>
      </c>
      <c r="D22" s="713"/>
      <c r="E22" s="101"/>
      <c r="F22" s="120"/>
      <c r="G22" s="120"/>
      <c r="H22" s="120"/>
      <c r="I22" s="120"/>
      <c r="J22" s="120"/>
      <c r="K22" s="120"/>
      <c r="L22" s="120"/>
      <c r="M22" s="120"/>
      <c r="N22" s="120"/>
      <c r="O22" s="120"/>
      <c r="P22" s="200"/>
      <c r="Q22" s="25"/>
      <c r="R22" s="25"/>
      <c r="S22" s="214"/>
      <c r="T22" s="213"/>
      <c r="U22" s="213"/>
      <c r="V22" s="213"/>
      <c r="W22" s="213"/>
      <c r="X22" s="213"/>
    </row>
    <row r="23" spans="1:24" ht="87.75" customHeight="1">
      <c r="A23" s="25"/>
      <c r="B23" s="46"/>
      <c r="C23" s="712" t="s">
        <v>307</v>
      </c>
      <c r="D23" s="713"/>
      <c r="E23" s="714"/>
      <c r="F23" s="715"/>
      <c r="G23" s="715"/>
      <c r="H23" s="715"/>
      <c r="I23" s="715"/>
      <c r="J23" s="715"/>
      <c r="K23" s="715"/>
      <c r="L23" s="715"/>
      <c r="M23" s="715"/>
      <c r="N23" s="715"/>
      <c r="O23" s="715"/>
      <c r="P23" s="715"/>
      <c r="Q23" s="25"/>
      <c r="R23" s="25"/>
      <c r="S23" s="214"/>
      <c r="T23" s="213"/>
      <c r="U23" s="217"/>
      <c r="V23" s="213"/>
      <c r="W23" s="213"/>
      <c r="X23" s="213"/>
    </row>
    <row r="24" spans="1:24" ht="21" customHeight="1">
      <c r="A24" s="25"/>
      <c r="B24" s="46"/>
      <c r="C24" s="723" t="s">
        <v>118</v>
      </c>
      <c r="D24" s="724"/>
      <c r="E24" s="716" t="s">
        <v>49</v>
      </c>
      <c r="F24" s="716"/>
      <c r="G24" s="855"/>
      <c r="H24" s="855"/>
      <c r="I24" s="856"/>
      <c r="J24" s="856"/>
      <c r="K24" s="717" t="s">
        <v>119</v>
      </c>
      <c r="L24" s="717"/>
      <c r="M24" s="717"/>
      <c r="N24" s="717"/>
      <c r="O24" s="717"/>
      <c r="P24" s="717"/>
      <c r="Q24" s="25"/>
      <c r="R24" s="25"/>
      <c r="S24" s="214"/>
      <c r="T24" s="213"/>
      <c r="U24" s="213"/>
      <c r="V24" s="213"/>
      <c r="W24" s="213"/>
      <c r="X24" s="213"/>
    </row>
    <row r="25" spans="1:24" ht="21" customHeight="1">
      <c r="A25" s="25"/>
      <c r="B25" s="46"/>
      <c r="C25" s="725"/>
      <c r="D25" s="726"/>
      <c r="E25" s="718" t="s">
        <v>15</v>
      </c>
      <c r="F25" s="718"/>
      <c r="G25" s="855"/>
      <c r="H25" s="855"/>
      <c r="I25" s="856"/>
      <c r="J25" s="856"/>
      <c r="K25" s="857"/>
      <c r="L25" s="857"/>
      <c r="M25" s="857"/>
      <c r="N25" s="857"/>
      <c r="O25" s="857"/>
      <c r="P25" s="857"/>
      <c r="Q25" s="25"/>
      <c r="R25" s="25"/>
      <c r="S25" s="214"/>
      <c r="T25" s="213"/>
      <c r="U25" s="213"/>
      <c r="V25" s="213"/>
      <c r="W25" s="213"/>
      <c r="X25" s="213"/>
    </row>
    <row r="26" spans="1:24" ht="26.25" customHeight="1">
      <c r="A26" s="25"/>
      <c r="B26" s="46"/>
      <c r="C26" s="725"/>
      <c r="D26" s="726"/>
      <c r="E26" s="719" t="s">
        <v>120</v>
      </c>
      <c r="F26" s="719"/>
      <c r="G26" s="720"/>
      <c r="H26" s="721"/>
      <c r="I26" s="720"/>
      <c r="J26" s="721"/>
      <c r="K26" s="857"/>
      <c r="L26" s="857"/>
      <c r="M26" s="857"/>
      <c r="N26" s="857"/>
      <c r="O26" s="857"/>
      <c r="P26" s="857"/>
      <c r="Q26" s="25"/>
      <c r="R26" s="25"/>
      <c r="S26" s="214"/>
      <c r="T26" s="213"/>
      <c r="U26" s="213"/>
      <c r="V26" s="213"/>
      <c r="W26" s="213"/>
      <c r="X26" s="213"/>
    </row>
    <row r="27" spans="1:24" ht="26.25" customHeight="1">
      <c r="A27" s="25"/>
      <c r="B27" s="46"/>
      <c r="C27" s="725"/>
      <c r="D27" s="726"/>
      <c r="E27" s="719" t="s">
        <v>121</v>
      </c>
      <c r="F27" s="719"/>
      <c r="G27" s="720"/>
      <c r="H27" s="721"/>
      <c r="I27" s="720"/>
      <c r="J27" s="721"/>
      <c r="K27" s="857"/>
      <c r="L27" s="857"/>
      <c r="M27" s="857"/>
      <c r="N27" s="857"/>
      <c r="O27" s="857"/>
      <c r="P27" s="857"/>
      <c r="Q27" s="25"/>
      <c r="R27" s="25"/>
      <c r="S27" s="214"/>
      <c r="T27" s="213"/>
      <c r="U27" s="213"/>
      <c r="V27" s="213"/>
      <c r="W27" s="213"/>
      <c r="X27" s="213"/>
    </row>
    <row r="28" spans="1:24" ht="26.25" customHeight="1">
      <c r="A28" s="25"/>
      <c r="B28" s="46"/>
      <c r="C28" s="727"/>
      <c r="D28" s="728"/>
      <c r="E28" s="719" t="s">
        <v>122</v>
      </c>
      <c r="F28" s="719"/>
      <c r="G28" s="852" t="str">
        <f>IF(G26&gt;0,G26-G27," ")</f>
        <v xml:space="preserve"> </v>
      </c>
      <c r="H28" s="852"/>
      <c r="I28" s="852" t="str">
        <f>IF(I26&gt;0,I26-I27," ")</f>
        <v xml:space="preserve"> </v>
      </c>
      <c r="J28" s="852"/>
      <c r="K28" s="857"/>
      <c r="L28" s="857"/>
      <c r="M28" s="857"/>
      <c r="N28" s="857"/>
      <c r="O28" s="857"/>
      <c r="P28" s="857"/>
      <c r="Q28" s="25"/>
      <c r="R28" s="25"/>
      <c r="S28" s="214"/>
      <c r="T28" s="213"/>
      <c r="U28" s="213"/>
      <c r="V28" s="213"/>
      <c r="W28" s="213"/>
      <c r="X28" s="213"/>
    </row>
    <row r="29" spans="1:24" ht="29.25" customHeight="1">
      <c r="A29" s="25"/>
      <c r="B29" s="722"/>
      <c r="C29" s="723" t="s">
        <v>124</v>
      </c>
      <c r="D29" s="724"/>
      <c r="E29" s="853" t="s">
        <v>126</v>
      </c>
      <c r="F29" s="853"/>
      <c r="G29" s="853"/>
      <c r="H29" s="853"/>
      <c r="I29" s="853"/>
      <c r="J29" s="853"/>
      <c r="K29" s="729" t="s">
        <v>101</v>
      </c>
      <c r="L29" s="729"/>
      <c r="M29" s="730" t="s">
        <v>128</v>
      </c>
      <c r="N29" s="730"/>
      <c r="O29" s="713" t="s">
        <v>129</v>
      </c>
      <c r="P29" s="713"/>
      <c r="Q29" s="25"/>
      <c r="R29" s="25"/>
      <c r="S29" s="214"/>
      <c r="T29" s="213"/>
      <c r="U29" s="213"/>
      <c r="V29" s="213"/>
      <c r="W29" s="213"/>
      <c r="X29" s="213"/>
    </row>
    <row r="30" spans="1:24" ht="29.25" customHeight="1">
      <c r="A30" s="25"/>
      <c r="B30" s="722"/>
      <c r="C30" s="725"/>
      <c r="D30" s="726"/>
      <c r="E30" s="719" t="s">
        <v>130</v>
      </c>
      <c r="F30" s="719"/>
      <c r="G30" s="854" t="s">
        <v>131</v>
      </c>
      <c r="H30" s="854"/>
      <c r="I30" s="854" t="s">
        <v>133</v>
      </c>
      <c r="J30" s="854"/>
      <c r="K30" s="729"/>
      <c r="L30" s="729"/>
      <c r="M30" s="730"/>
      <c r="N30" s="730"/>
      <c r="O30" s="194"/>
      <c r="P30" s="201"/>
      <c r="Q30" s="25"/>
      <c r="R30" s="25"/>
      <c r="S30" s="214"/>
      <c r="T30" s="213"/>
      <c r="U30" s="213"/>
      <c r="V30" s="213"/>
      <c r="W30" s="213"/>
      <c r="X30" s="213"/>
    </row>
    <row r="31" spans="1:24" ht="29.25" customHeight="1">
      <c r="A31" s="25"/>
      <c r="B31" s="722"/>
      <c r="C31" s="727"/>
      <c r="D31" s="728"/>
      <c r="E31" s="731"/>
      <c r="F31" s="731"/>
      <c r="G31" s="732"/>
      <c r="H31" s="732"/>
      <c r="I31" s="733">
        <f>+G31+E31</f>
        <v>0</v>
      </c>
      <c r="J31" s="733"/>
      <c r="K31" s="734">
        <v>0</v>
      </c>
      <c r="L31" s="734"/>
      <c r="M31" s="735">
        <f>+K31+I31</f>
        <v>0</v>
      </c>
      <c r="N31" s="735"/>
      <c r="O31" s="195"/>
      <c r="P31" s="202"/>
      <c r="Q31" s="25"/>
      <c r="R31" s="25"/>
      <c r="S31" s="214"/>
      <c r="T31" s="213"/>
      <c r="U31" s="213"/>
      <c r="V31" s="213"/>
      <c r="W31" s="213"/>
      <c r="X31" s="213"/>
    </row>
    <row r="32" spans="1:24" ht="18.75" customHeight="1">
      <c r="A32" s="25"/>
      <c r="B32" s="47"/>
      <c r="C32" s="850" t="s">
        <v>110</v>
      </c>
      <c r="D32" s="851"/>
      <c r="E32" s="102"/>
      <c r="F32" s="102"/>
      <c r="G32" s="102"/>
      <c r="H32" s="102"/>
      <c r="I32" s="102"/>
      <c r="J32" s="102"/>
      <c r="K32" s="102"/>
      <c r="L32" s="102"/>
      <c r="M32" s="102"/>
      <c r="N32" s="102"/>
      <c r="O32" s="70"/>
      <c r="P32" s="83"/>
      <c r="Q32" s="25"/>
      <c r="R32" s="25"/>
      <c r="S32" s="214"/>
      <c r="T32" s="213"/>
      <c r="U32" s="213"/>
      <c r="V32" s="213"/>
      <c r="W32" s="213"/>
      <c r="X32" s="213"/>
    </row>
    <row r="33" spans="1:24" ht="18.75" customHeight="1">
      <c r="A33" s="25"/>
      <c r="B33" s="47"/>
      <c r="C33" s="66"/>
      <c r="D33" s="84" t="s">
        <v>135</v>
      </c>
      <c r="E33" s="843"/>
      <c r="F33" s="843"/>
      <c r="G33" s="843"/>
      <c r="H33" s="843"/>
      <c r="I33" s="843"/>
      <c r="J33" s="843"/>
      <c r="K33" s="843"/>
      <c r="L33" s="843"/>
      <c r="M33" s="843"/>
      <c r="N33" s="843"/>
      <c r="O33" s="843"/>
      <c r="P33" s="843"/>
      <c r="Q33" s="25"/>
      <c r="R33" s="25"/>
      <c r="S33" s="214"/>
      <c r="T33" s="213"/>
      <c r="U33" s="213"/>
      <c r="V33" s="213"/>
      <c r="W33" s="213"/>
      <c r="X33" s="213"/>
    </row>
    <row r="34" spans="1:24" ht="18.75" customHeight="1">
      <c r="A34" s="25"/>
      <c r="B34" s="47"/>
      <c r="C34" s="66"/>
      <c r="D34" s="84" t="s">
        <v>137</v>
      </c>
      <c r="E34" s="843"/>
      <c r="F34" s="843"/>
      <c r="G34" s="843"/>
      <c r="H34" s="843"/>
      <c r="I34" s="843"/>
      <c r="J34" s="843"/>
      <c r="K34" s="843"/>
      <c r="L34" s="843"/>
      <c r="M34" s="843"/>
      <c r="N34" s="843"/>
      <c r="O34" s="843"/>
      <c r="P34" s="843"/>
      <c r="Q34" s="25"/>
      <c r="R34" s="25"/>
      <c r="S34" s="214"/>
      <c r="T34" s="213"/>
      <c r="U34" s="213"/>
      <c r="V34" s="213"/>
      <c r="W34" s="213"/>
      <c r="X34" s="213"/>
    </row>
    <row r="35" spans="1:24" ht="18.75" customHeight="1">
      <c r="A35" s="25"/>
      <c r="B35" s="47"/>
      <c r="C35" s="66"/>
      <c r="D35" s="84" t="s">
        <v>138</v>
      </c>
      <c r="E35" s="843"/>
      <c r="F35" s="843"/>
      <c r="G35" s="843"/>
      <c r="H35" s="843"/>
      <c r="I35" s="843"/>
      <c r="J35" s="843"/>
      <c r="K35" s="843"/>
      <c r="L35" s="843"/>
      <c r="M35" s="843"/>
      <c r="N35" s="843"/>
      <c r="O35" s="843"/>
      <c r="P35" s="843"/>
      <c r="Q35" s="25"/>
      <c r="R35" s="25"/>
      <c r="S35" s="214"/>
      <c r="T35" s="213"/>
      <c r="U35" s="213"/>
      <c r="V35" s="213"/>
      <c r="W35" s="213"/>
      <c r="X35" s="213"/>
    </row>
    <row r="36" spans="1:24" ht="18.75" customHeight="1">
      <c r="A36" s="25"/>
      <c r="B36" s="47"/>
      <c r="C36" s="66"/>
      <c r="D36" s="84" t="s">
        <v>132</v>
      </c>
      <c r="E36" s="843"/>
      <c r="F36" s="843"/>
      <c r="G36" s="843"/>
      <c r="H36" s="843"/>
      <c r="I36" s="843"/>
      <c r="J36" s="843"/>
      <c r="K36" s="843"/>
      <c r="L36" s="843"/>
      <c r="M36" s="843"/>
      <c r="N36" s="843"/>
      <c r="O36" s="843"/>
      <c r="P36" s="843"/>
      <c r="Q36" s="25"/>
      <c r="R36" s="25"/>
      <c r="S36" s="214"/>
      <c r="T36" s="213"/>
      <c r="U36" s="213"/>
      <c r="V36" s="213"/>
      <c r="W36" s="213"/>
      <c r="X36" s="213"/>
    </row>
    <row r="37" spans="1:24" ht="18.75" customHeight="1">
      <c r="A37" s="25"/>
      <c r="B37" s="47"/>
      <c r="C37" s="66"/>
      <c r="D37" s="84" t="s">
        <v>139</v>
      </c>
      <c r="E37" s="843"/>
      <c r="F37" s="843"/>
      <c r="G37" s="843"/>
      <c r="H37" s="843"/>
      <c r="I37" s="843"/>
      <c r="J37" s="843"/>
      <c r="K37" s="843"/>
      <c r="L37" s="843"/>
      <c r="M37" s="843"/>
      <c r="N37" s="843"/>
      <c r="O37" s="843"/>
      <c r="P37" s="843"/>
      <c r="Q37" s="25"/>
      <c r="R37" s="25"/>
      <c r="S37" s="214"/>
      <c r="T37" s="213"/>
      <c r="U37" s="213"/>
      <c r="V37" s="213"/>
      <c r="W37" s="213"/>
      <c r="X37" s="213"/>
    </row>
    <row r="38" spans="1:24" ht="18.75" customHeight="1">
      <c r="A38" s="25"/>
      <c r="B38" s="48"/>
      <c r="C38" s="67"/>
      <c r="D38" s="85" t="s">
        <v>141</v>
      </c>
      <c r="E38" s="844"/>
      <c r="F38" s="844"/>
      <c r="G38" s="844"/>
      <c r="H38" s="844"/>
      <c r="I38" s="844"/>
      <c r="J38" s="844"/>
      <c r="K38" s="844"/>
      <c r="L38" s="844"/>
      <c r="M38" s="844"/>
      <c r="N38" s="844"/>
      <c r="O38" s="844"/>
      <c r="P38" s="844"/>
      <c r="Q38" s="25"/>
      <c r="R38" s="25"/>
      <c r="S38" s="214"/>
      <c r="T38" s="213"/>
      <c r="U38" s="213"/>
      <c r="V38" s="213"/>
      <c r="W38" s="213"/>
      <c r="X38" s="213"/>
    </row>
    <row r="39" spans="1:24" ht="51" customHeight="1">
      <c r="A39" s="25"/>
      <c r="B39" s="845" t="s">
        <v>142</v>
      </c>
      <c r="C39" s="845"/>
      <c r="D39" s="845"/>
      <c r="E39" s="845"/>
      <c r="F39" s="845"/>
      <c r="G39" s="845"/>
      <c r="H39" s="845"/>
      <c r="I39" s="845"/>
      <c r="J39" s="845"/>
      <c r="K39" s="845"/>
      <c r="L39" s="845"/>
      <c r="M39" s="845"/>
      <c r="N39" s="845"/>
      <c r="O39" s="845"/>
      <c r="P39" s="845"/>
      <c r="Q39" s="25"/>
      <c r="R39" s="25"/>
      <c r="S39" s="214"/>
      <c r="T39" s="213"/>
      <c r="U39" s="213"/>
      <c r="V39" s="213"/>
      <c r="W39" s="213"/>
      <c r="X39" s="213"/>
    </row>
    <row r="40" spans="1:24" ht="10.5" customHeight="1">
      <c r="A40" s="25"/>
      <c r="B40" s="49"/>
      <c r="C40" s="35"/>
      <c r="D40" s="35"/>
      <c r="E40" s="103"/>
      <c r="F40" s="103"/>
      <c r="G40" s="103"/>
      <c r="H40" s="103"/>
      <c r="I40" s="103"/>
      <c r="J40" s="103"/>
      <c r="K40" s="103"/>
      <c r="L40" s="103"/>
      <c r="M40" s="103"/>
      <c r="N40" s="103"/>
      <c r="O40" s="103"/>
      <c r="P40" s="103"/>
      <c r="Q40" s="25"/>
      <c r="R40" s="25"/>
      <c r="S40" s="214"/>
      <c r="T40" s="213"/>
      <c r="U40" s="213"/>
      <c r="V40" s="213"/>
      <c r="W40" s="213"/>
      <c r="X40" s="213"/>
    </row>
    <row r="41" spans="1:24" ht="7.5" customHeight="1">
      <c r="A41" s="25"/>
      <c r="B41" s="49"/>
      <c r="C41" s="35"/>
      <c r="D41" s="35"/>
      <c r="E41" s="103"/>
      <c r="F41" s="103"/>
      <c r="G41" s="103"/>
      <c r="H41" s="103"/>
      <c r="I41" s="103"/>
      <c r="J41" s="103"/>
      <c r="K41" s="103"/>
      <c r="L41" s="103"/>
      <c r="M41" s="103"/>
      <c r="N41" s="103"/>
      <c r="O41" s="103"/>
      <c r="P41" s="103"/>
      <c r="Q41" s="25"/>
      <c r="R41" s="25"/>
      <c r="S41" s="214"/>
      <c r="T41" s="213"/>
      <c r="U41" s="213"/>
      <c r="V41" s="213"/>
      <c r="W41" s="213"/>
      <c r="X41" s="213"/>
    </row>
    <row r="42" spans="1:24" ht="21" customHeight="1">
      <c r="A42" s="25"/>
      <c r="B42" s="1" t="s">
        <v>144</v>
      </c>
      <c r="C42" s="35"/>
      <c r="D42" s="35"/>
      <c r="E42" s="103"/>
      <c r="F42" s="103"/>
      <c r="G42" s="103"/>
      <c r="H42" s="103"/>
      <c r="I42" s="103"/>
      <c r="J42" s="103"/>
      <c r="K42" s="103"/>
      <c r="L42" s="103"/>
      <c r="M42" s="103"/>
      <c r="N42" s="103"/>
      <c r="O42" s="103"/>
      <c r="P42" s="103"/>
      <c r="Q42" s="25"/>
      <c r="R42" s="25"/>
      <c r="S42" s="214"/>
      <c r="T42" s="213"/>
      <c r="U42" s="213"/>
      <c r="V42" s="213"/>
      <c r="W42" s="213"/>
      <c r="X42" s="213"/>
    </row>
    <row r="43" spans="1:24" ht="21" customHeight="1">
      <c r="B43" s="50" t="s">
        <v>97</v>
      </c>
      <c r="C43" s="825" t="s">
        <v>147</v>
      </c>
      <c r="D43" s="825"/>
      <c r="E43" s="25"/>
      <c r="F43" s="25"/>
      <c r="G43" s="25"/>
      <c r="H43" s="25"/>
      <c r="I43" s="25"/>
      <c r="J43" s="25"/>
      <c r="K43" s="25"/>
      <c r="L43" s="25"/>
      <c r="M43" s="25"/>
      <c r="N43" s="25"/>
      <c r="O43" s="25"/>
      <c r="P43" s="25"/>
      <c r="S43" s="214"/>
      <c r="T43" s="213"/>
      <c r="U43" s="213"/>
      <c r="V43" s="213"/>
      <c r="W43" s="213"/>
      <c r="X43" s="213"/>
    </row>
    <row r="44" spans="1:24" ht="36" customHeight="1">
      <c r="B44" s="846" t="s">
        <v>302</v>
      </c>
      <c r="C44" s="847"/>
      <c r="D44" s="86" t="s">
        <v>148</v>
      </c>
      <c r="E44" s="707" t="s">
        <v>129</v>
      </c>
      <c r="F44" s="707"/>
      <c r="G44" s="707"/>
      <c r="H44" s="707"/>
      <c r="I44" s="707"/>
      <c r="J44" s="707"/>
      <c r="K44" s="707"/>
      <c r="L44" s="707"/>
      <c r="M44" s="707"/>
      <c r="N44" s="707"/>
      <c r="O44" s="707"/>
      <c r="P44" s="25"/>
      <c r="S44" s="214"/>
      <c r="T44" s="213"/>
      <c r="U44" s="213"/>
      <c r="V44" s="213"/>
      <c r="W44" s="213"/>
      <c r="X44" s="213"/>
    </row>
    <row r="45" spans="1:24" ht="36" customHeight="1">
      <c r="B45" s="848" t="s">
        <v>335</v>
      </c>
      <c r="C45" s="849"/>
      <c r="D45" s="86" t="s">
        <v>149</v>
      </c>
      <c r="E45" s="707"/>
      <c r="F45" s="707"/>
      <c r="G45" s="707"/>
      <c r="H45" s="707"/>
      <c r="I45" s="707"/>
      <c r="J45" s="707"/>
      <c r="K45" s="707"/>
      <c r="L45" s="707"/>
      <c r="M45" s="707"/>
      <c r="N45" s="707"/>
      <c r="O45" s="707"/>
      <c r="P45" s="25"/>
      <c r="S45" s="214"/>
      <c r="T45" s="213"/>
      <c r="U45" s="213"/>
      <c r="V45" s="213"/>
      <c r="W45" s="213"/>
      <c r="X45" s="213"/>
    </row>
    <row r="46" spans="1:24" ht="36" customHeight="1">
      <c r="B46" s="832"/>
      <c r="C46" s="833"/>
      <c r="D46" s="842" t="s">
        <v>151</v>
      </c>
      <c r="E46" s="834" t="s">
        <v>64</v>
      </c>
      <c r="F46" s="834"/>
      <c r="G46" s="834"/>
      <c r="H46" s="834"/>
      <c r="I46" s="834"/>
      <c r="J46" s="834"/>
      <c r="K46" s="834"/>
      <c r="L46" s="834"/>
      <c r="M46" s="834"/>
      <c r="N46" s="834"/>
      <c r="O46" s="834"/>
      <c r="P46" s="25"/>
      <c r="S46" s="214"/>
      <c r="T46" s="213"/>
      <c r="U46" s="213"/>
      <c r="V46" s="213"/>
      <c r="W46" s="213"/>
      <c r="X46" s="213"/>
    </row>
    <row r="47" spans="1:24" ht="36" customHeight="1">
      <c r="B47" s="835"/>
      <c r="C47" s="836"/>
      <c r="D47" s="842"/>
      <c r="E47" s="837" t="s">
        <v>153</v>
      </c>
      <c r="F47" s="837"/>
      <c r="G47" s="837"/>
      <c r="H47" s="837"/>
      <c r="I47" s="837"/>
      <c r="J47" s="837"/>
      <c r="K47" s="837"/>
      <c r="L47" s="837"/>
      <c r="M47" s="837"/>
      <c r="N47" s="837"/>
      <c r="O47" s="837"/>
      <c r="P47" s="25"/>
      <c r="S47" s="214"/>
      <c r="T47" s="213"/>
      <c r="U47" s="213"/>
      <c r="V47" s="213"/>
      <c r="W47" s="213"/>
      <c r="X47" s="213"/>
    </row>
    <row r="48" spans="1:24" ht="36" customHeight="1">
      <c r="B48" s="838"/>
      <c r="C48" s="839"/>
      <c r="D48" s="842"/>
      <c r="E48" s="840" t="s">
        <v>154</v>
      </c>
      <c r="F48" s="840"/>
      <c r="G48" s="840"/>
      <c r="H48" s="840"/>
      <c r="I48" s="840"/>
      <c r="J48" s="840"/>
      <c r="K48" s="840"/>
      <c r="L48" s="840"/>
      <c r="M48" s="840"/>
      <c r="N48" s="840"/>
      <c r="O48" s="840"/>
      <c r="P48" s="25"/>
      <c r="S48" s="214"/>
      <c r="T48" s="213"/>
      <c r="U48" s="213"/>
      <c r="V48" s="213"/>
      <c r="W48" s="213"/>
      <c r="X48" s="213"/>
    </row>
    <row r="49" spans="2:24" ht="19.5" customHeight="1">
      <c r="B49" s="51" t="s">
        <v>111</v>
      </c>
      <c r="C49" s="25"/>
      <c r="D49" s="25"/>
      <c r="E49" s="25"/>
      <c r="F49" s="25"/>
      <c r="G49" s="25"/>
      <c r="H49" s="25"/>
      <c r="I49" s="25"/>
      <c r="J49" s="25"/>
      <c r="K49" s="25"/>
      <c r="L49" s="25"/>
      <c r="M49" s="25"/>
      <c r="N49" s="25"/>
      <c r="O49" s="25"/>
      <c r="P49" s="25"/>
      <c r="S49" s="214"/>
      <c r="T49" s="213"/>
      <c r="U49" s="213"/>
      <c r="V49" s="213"/>
      <c r="W49" s="213"/>
      <c r="X49" s="213"/>
    </row>
    <row r="50" spans="2:24" ht="7.5" customHeight="1">
      <c r="B50" s="51"/>
      <c r="C50" s="25"/>
      <c r="D50" s="25"/>
      <c r="E50" s="25"/>
      <c r="F50" s="25"/>
      <c r="G50" s="25"/>
      <c r="H50" s="25"/>
      <c r="I50" s="25"/>
      <c r="J50" s="25"/>
      <c r="K50" s="25"/>
      <c r="L50" s="25"/>
      <c r="M50" s="25"/>
      <c r="N50" s="25"/>
      <c r="O50" s="25"/>
      <c r="P50" s="25"/>
      <c r="S50" s="214"/>
      <c r="T50" s="213"/>
      <c r="U50" s="213"/>
      <c r="V50" s="213"/>
      <c r="W50" s="213"/>
      <c r="X50" s="213"/>
    </row>
    <row r="51" spans="2:24" ht="19.5" customHeight="1">
      <c r="B51" s="50" t="s">
        <v>155</v>
      </c>
      <c r="C51" s="825" t="s">
        <v>156</v>
      </c>
      <c r="D51" s="825"/>
      <c r="E51" s="25"/>
      <c r="F51" s="25"/>
      <c r="G51" s="25"/>
      <c r="H51" s="25"/>
      <c r="I51" s="25"/>
      <c r="J51" s="25"/>
      <c r="K51" s="25"/>
      <c r="L51" s="25"/>
      <c r="M51" s="25"/>
      <c r="N51" s="25"/>
      <c r="O51" s="25"/>
      <c r="P51" s="25"/>
      <c r="S51" s="214"/>
      <c r="T51" s="213"/>
      <c r="U51" s="213"/>
      <c r="V51" s="213"/>
      <c r="W51" s="213"/>
      <c r="X51" s="213"/>
    </row>
    <row r="52" spans="2:24" ht="18" customHeight="1">
      <c r="B52" s="50"/>
      <c r="C52" s="68"/>
      <c r="D52" s="68"/>
      <c r="E52" s="25"/>
      <c r="F52" s="25"/>
      <c r="G52" s="841" t="s">
        <v>159</v>
      </c>
      <c r="H52" s="841"/>
      <c r="I52" s="841"/>
      <c r="J52" s="25"/>
      <c r="K52" s="841" t="s">
        <v>160</v>
      </c>
      <c r="L52" s="841"/>
      <c r="M52" s="841"/>
      <c r="N52" s="25"/>
      <c r="O52" s="25"/>
      <c r="P52" s="25"/>
      <c r="S52" s="214"/>
      <c r="T52" s="213"/>
      <c r="U52" s="213"/>
      <c r="V52" s="213"/>
      <c r="W52" s="213"/>
      <c r="X52" s="213"/>
    </row>
    <row r="53" spans="2:24" ht="24" customHeight="1">
      <c r="B53" s="50"/>
      <c r="C53" s="828" t="s">
        <v>156</v>
      </c>
      <c r="D53" s="828"/>
      <c r="E53" s="104"/>
      <c r="F53" s="25" t="s">
        <v>1</v>
      </c>
      <c r="G53" s="105" t="s">
        <v>19</v>
      </c>
      <c r="H53" s="104"/>
      <c r="I53" s="25" t="s">
        <v>51</v>
      </c>
      <c r="J53" s="25" t="s">
        <v>42</v>
      </c>
      <c r="K53" s="105" t="s">
        <v>19</v>
      </c>
      <c r="L53" s="104"/>
      <c r="M53" s="30" t="s">
        <v>51</v>
      </c>
      <c r="N53" s="25"/>
      <c r="O53" s="25"/>
      <c r="P53" s="25"/>
      <c r="R53" s="1" t="s">
        <v>125</v>
      </c>
      <c r="S53" s="214"/>
      <c r="T53" s="213"/>
      <c r="U53" s="213"/>
      <c r="V53" s="213"/>
      <c r="W53" s="213"/>
      <c r="X53" s="213"/>
    </row>
    <row r="54" spans="2:24" ht="12.75" customHeight="1">
      <c r="B54" s="50"/>
      <c r="C54" s="68"/>
      <c r="D54" s="87"/>
      <c r="E54" s="70"/>
      <c r="F54" s="25"/>
      <c r="G54" s="105"/>
      <c r="H54" s="70"/>
      <c r="I54" s="25"/>
      <c r="J54" s="25"/>
      <c r="K54" s="105"/>
      <c r="L54" s="70"/>
      <c r="M54" s="30"/>
      <c r="N54" s="25"/>
      <c r="O54" s="25"/>
      <c r="P54" s="25"/>
      <c r="S54" s="214"/>
      <c r="T54" s="213"/>
      <c r="U54" s="213"/>
      <c r="V54" s="213"/>
      <c r="W54" s="213"/>
      <c r="X54" s="213"/>
    </row>
    <row r="55" spans="2:24" ht="24" customHeight="1">
      <c r="B55" s="50"/>
      <c r="C55" s="829" t="s">
        <v>162</v>
      </c>
      <c r="D55" s="829"/>
      <c r="E55" s="105"/>
      <c r="F55" s="104"/>
      <c r="G55" s="25" t="s">
        <v>163</v>
      </c>
      <c r="H55" s="25"/>
      <c r="I55" s="25"/>
      <c r="J55" s="25"/>
      <c r="K55" s="25"/>
      <c r="L55" s="25"/>
      <c r="M55" s="25"/>
      <c r="N55" s="25"/>
      <c r="O55" s="25"/>
      <c r="P55" s="25"/>
      <c r="S55" s="214"/>
      <c r="T55" s="213"/>
      <c r="U55" s="213"/>
      <c r="V55" s="213"/>
      <c r="W55" s="213"/>
      <c r="X55" s="213"/>
    </row>
    <row r="56" spans="2:24" ht="6.75" customHeight="1">
      <c r="B56" s="50"/>
      <c r="C56" s="68"/>
      <c r="D56" s="68"/>
      <c r="E56" s="25"/>
      <c r="F56" s="25"/>
      <c r="G56" s="25"/>
      <c r="H56" s="25"/>
      <c r="I56" s="25"/>
      <c r="J56" s="25"/>
      <c r="K56" s="25"/>
      <c r="L56" s="25"/>
      <c r="M56" s="25"/>
      <c r="N56" s="25"/>
      <c r="O56" s="25"/>
      <c r="P56" s="25"/>
      <c r="S56" s="214"/>
      <c r="T56" s="213"/>
      <c r="U56" s="213"/>
      <c r="V56" s="213"/>
      <c r="W56" s="213"/>
      <c r="X56" s="213"/>
    </row>
    <row r="57" spans="2:24" ht="19.5" customHeight="1">
      <c r="B57" s="50"/>
      <c r="C57" s="68"/>
      <c r="D57" s="51" t="s">
        <v>152</v>
      </c>
      <c r="E57" s="25"/>
      <c r="F57" s="25"/>
      <c r="G57" s="25"/>
      <c r="H57" s="25"/>
      <c r="I57" s="25"/>
      <c r="J57" s="25"/>
      <c r="K57" s="25"/>
      <c r="L57" s="25"/>
      <c r="M57" s="25"/>
      <c r="N57" s="25"/>
      <c r="O57" s="25"/>
      <c r="P57" s="25"/>
      <c r="S57" s="213"/>
      <c r="T57" s="213"/>
      <c r="U57" s="213"/>
      <c r="V57" s="213"/>
      <c r="W57" s="213"/>
      <c r="X57" s="213"/>
    </row>
    <row r="58" spans="2:24" ht="24" customHeight="1">
      <c r="B58" s="51"/>
      <c r="C58" s="25"/>
      <c r="D58" s="88"/>
      <c r="E58" s="830" t="s">
        <v>42</v>
      </c>
      <c r="F58" s="830"/>
      <c r="G58" s="831"/>
      <c r="H58" s="831"/>
      <c r="I58" s="831"/>
      <c r="J58" s="25"/>
      <c r="K58" s="166"/>
      <c r="L58" s="167"/>
      <c r="M58" s="25"/>
      <c r="N58" s="25"/>
      <c r="O58" s="25"/>
      <c r="P58" s="25"/>
      <c r="S58" s="213"/>
      <c r="T58" s="213"/>
      <c r="U58" s="213"/>
      <c r="V58" s="213"/>
      <c r="W58" s="213"/>
      <c r="X58" s="213"/>
    </row>
    <row r="59" spans="2:24" ht="12" customHeight="1">
      <c r="B59" s="51"/>
      <c r="C59" s="25"/>
      <c r="D59" s="89"/>
      <c r="E59" s="70"/>
      <c r="F59" s="70"/>
      <c r="G59" s="89"/>
      <c r="H59" s="89"/>
      <c r="I59" s="89"/>
      <c r="J59" s="25"/>
      <c r="K59" s="167"/>
      <c r="L59" s="167"/>
      <c r="M59" s="25"/>
      <c r="N59" s="25"/>
      <c r="O59" s="25"/>
      <c r="P59" s="25"/>
      <c r="S59" s="213"/>
      <c r="T59" s="213"/>
      <c r="U59" s="213"/>
      <c r="V59" s="213"/>
      <c r="W59" s="213"/>
      <c r="X59" s="213"/>
    </row>
    <row r="60" spans="2:24" ht="19.5" customHeight="1">
      <c r="B60" s="51"/>
      <c r="C60" s="25"/>
      <c r="D60" s="51" t="s">
        <v>9</v>
      </c>
      <c r="E60" s="70"/>
      <c r="F60" s="70"/>
      <c r="G60" s="89"/>
      <c r="H60" s="89"/>
      <c r="I60" s="89"/>
      <c r="J60" s="25"/>
      <c r="K60" s="167"/>
      <c r="L60" s="167"/>
      <c r="M60" s="25"/>
      <c r="N60" s="25"/>
      <c r="O60" s="25"/>
      <c r="P60" s="25"/>
      <c r="S60" s="213"/>
      <c r="T60" s="213"/>
      <c r="U60" s="213"/>
      <c r="V60" s="213"/>
      <c r="W60" s="213"/>
      <c r="X60" s="213"/>
    </row>
    <row r="61" spans="2:24" ht="24" customHeight="1">
      <c r="B61" s="51"/>
      <c r="C61" s="25"/>
      <c r="D61" s="88"/>
      <c r="E61" s="830" t="s">
        <v>42</v>
      </c>
      <c r="F61" s="830"/>
      <c r="G61" s="831"/>
      <c r="H61" s="831"/>
      <c r="I61" s="831"/>
      <c r="J61" s="25"/>
      <c r="K61" s="167"/>
      <c r="L61" s="167"/>
      <c r="M61" s="25"/>
      <c r="N61" s="25"/>
      <c r="O61" s="25"/>
      <c r="P61" s="25"/>
      <c r="S61" s="213"/>
      <c r="T61" s="213"/>
      <c r="U61" s="213"/>
      <c r="V61" s="213"/>
      <c r="W61" s="213"/>
      <c r="X61" s="213"/>
    </row>
    <row r="62" spans="2:24" ht="12" customHeight="1">
      <c r="B62" s="51"/>
      <c r="C62" s="25"/>
      <c r="D62" s="89"/>
      <c r="E62" s="70"/>
      <c r="F62" s="70"/>
      <c r="G62" s="89"/>
      <c r="H62" s="89"/>
      <c r="I62" s="89"/>
      <c r="J62" s="25"/>
      <c r="K62" s="167"/>
      <c r="L62" s="167"/>
      <c r="M62" s="25"/>
      <c r="N62" s="25"/>
      <c r="O62" s="25"/>
      <c r="P62" s="25"/>
      <c r="S62" s="213"/>
      <c r="T62" s="213"/>
      <c r="U62" s="213"/>
      <c r="V62" s="213"/>
      <c r="W62" s="213"/>
      <c r="X62" s="213"/>
    </row>
    <row r="63" spans="2:24" ht="19.5" customHeight="1">
      <c r="B63" s="51"/>
      <c r="C63" s="25"/>
      <c r="D63" s="51" t="s">
        <v>165</v>
      </c>
      <c r="E63" s="70"/>
      <c r="F63" s="70"/>
      <c r="G63" s="89"/>
      <c r="H63" s="89"/>
      <c r="I63" s="89"/>
      <c r="J63" s="25"/>
      <c r="K63" s="167"/>
      <c r="L63" s="167"/>
      <c r="M63" s="25"/>
      <c r="N63" s="25"/>
      <c r="O63" s="25"/>
      <c r="P63" s="25"/>
      <c r="S63" s="213"/>
      <c r="T63" s="213"/>
      <c r="U63" s="213"/>
      <c r="V63" s="213"/>
      <c r="W63" s="213"/>
      <c r="X63" s="213"/>
    </row>
    <row r="64" spans="2:24" ht="24" customHeight="1">
      <c r="B64" s="51"/>
      <c r="C64" s="25"/>
      <c r="D64" s="88"/>
      <c r="E64" s="830" t="s">
        <v>42</v>
      </c>
      <c r="F64" s="830"/>
      <c r="G64" s="831"/>
      <c r="H64" s="831"/>
      <c r="I64" s="831"/>
      <c r="J64" s="25"/>
      <c r="K64" s="167"/>
      <c r="L64" s="167"/>
      <c r="M64" s="25"/>
      <c r="N64" s="25"/>
      <c r="O64" s="25"/>
      <c r="P64" s="25"/>
      <c r="S64" s="213"/>
      <c r="T64" s="213"/>
      <c r="U64" s="213"/>
      <c r="V64" s="213"/>
      <c r="W64" s="213"/>
      <c r="X64" s="213"/>
    </row>
    <row r="65" spans="1:24" ht="12" customHeight="1">
      <c r="B65" s="51"/>
      <c r="C65" s="25"/>
      <c r="D65" s="89"/>
      <c r="E65" s="70"/>
      <c r="F65" s="70"/>
      <c r="G65" s="89"/>
      <c r="H65" s="89"/>
      <c r="I65" s="89"/>
      <c r="J65" s="25"/>
      <c r="K65" s="167"/>
      <c r="L65" s="167"/>
      <c r="M65" s="25"/>
      <c r="N65" s="25"/>
      <c r="O65" s="25"/>
      <c r="P65" s="25"/>
      <c r="S65" s="213"/>
      <c r="T65" s="213"/>
      <c r="U65" s="213"/>
      <c r="V65" s="213"/>
      <c r="W65" s="213"/>
      <c r="X65" s="213"/>
    </row>
    <row r="66" spans="1:24" ht="20.25" customHeight="1">
      <c r="A66" s="25"/>
      <c r="B66" s="49"/>
      <c r="C66" s="35"/>
      <c r="D66" s="51" t="s">
        <v>166</v>
      </c>
      <c r="E66" s="103"/>
      <c r="F66" s="103"/>
      <c r="G66" s="103"/>
      <c r="H66" s="103"/>
      <c r="I66" s="103"/>
      <c r="J66" s="103"/>
      <c r="K66" s="103"/>
      <c r="L66" s="103"/>
      <c r="M66" s="103"/>
      <c r="N66" s="103"/>
      <c r="O66" s="103"/>
      <c r="P66" s="103"/>
      <c r="Q66" s="25"/>
      <c r="R66" s="25"/>
      <c r="S66" s="213"/>
      <c r="T66" s="213"/>
      <c r="U66" s="213"/>
      <c r="V66" s="213"/>
      <c r="W66" s="213"/>
      <c r="X66" s="213"/>
    </row>
    <row r="67" spans="1:24" ht="24" customHeight="1">
      <c r="A67" s="25"/>
      <c r="B67" s="49"/>
      <c r="C67" s="35"/>
      <c r="D67" s="88"/>
      <c r="E67" s="830" t="s">
        <v>42</v>
      </c>
      <c r="F67" s="830"/>
      <c r="G67" s="831"/>
      <c r="H67" s="831"/>
      <c r="I67" s="831"/>
      <c r="J67" s="25"/>
      <c r="K67" s="167"/>
      <c r="L67" s="167"/>
      <c r="M67" s="25"/>
      <c r="N67" s="25"/>
      <c r="O67" s="25"/>
      <c r="P67" s="103"/>
      <c r="Q67" s="25"/>
      <c r="R67" s="25"/>
      <c r="S67" s="213" t="s">
        <v>125</v>
      </c>
      <c r="T67" s="213"/>
      <c r="U67" s="213"/>
      <c r="V67" s="213"/>
      <c r="W67" s="213"/>
      <c r="X67" s="213"/>
    </row>
    <row r="68" spans="1:24" ht="21" customHeight="1">
      <c r="A68" s="25"/>
      <c r="B68" s="49"/>
      <c r="C68" s="35"/>
      <c r="D68" s="35"/>
      <c r="E68" s="103"/>
      <c r="F68" s="103"/>
      <c r="G68" s="103"/>
      <c r="H68" s="103"/>
      <c r="I68" s="103"/>
      <c r="J68" s="103"/>
      <c r="K68" s="103"/>
      <c r="L68" s="103"/>
      <c r="M68" s="103"/>
      <c r="N68" s="103"/>
      <c r="O68" s="103"/>
      <c r="P68" s="103"/>
      <c r="Q68" s="25"/>
      <c r="R68" s="25"/>
      <c r="S68" s="213"/>
      <c r="T68" s="213"/>
      <c r="U68" s="213"/>
      <c r="V68" s="213"/>
      <c r="W68" s="213"/>
      <c r="X68" s="213"/>
    </row>
    <row r="69" spans="1:24" ht="24" customHeight="1">
      <c r="A69" s="25"/>
      <c r="B69" s="50" t="s">
        <v>52</v>
      </c>
      <c r="C69" s="825" t="s">
        <v>90</v>
      </c>
      <c r="D69" s="825"/>
      <c r="E69" s="103"/>
      <c r="F69" s="103"/>
      <c r="G69" s="103"/>
      <c r="H69" s="103"/>
      <c r="I69" s="103"/>
      <c r="J69" s="103"/>
      <c r="K69" s="103"/>
      <c r="L69" s="103"/>
      <c r="M69" s="103"/>
      <c r="N69" s="103"/>
      <c r="O69" s="103"/>
      <c r="P69" s="103"/>
      <c r="Q69" s="25"/>
      <c r="R69" s="25"/>
      <c r="S69" s="213"/>
      <c r="T69" s="213"/>
      <c r="U69" s="213"/>
      <c r="V69" s="213"/>
      <c r="W69" s="213"/>
      <c r="X69" s="213"/>
    </row>
    <row r="70" spans="1:24" ht="35.25" customHeight="1">
      <c r="A70" s="25"/>
      <c r="B70" s="49"/>
      <c r="C70" s="69" t="s">
        <v>168</v>
      </c>
      <c r="D70" s="69"/>
      <c r="E70" s="69"/>
      <c r="F70" s="69"/>
      <c r="G70" s="69"/>
      <c r="H70" s="69"/>
      <c r="I70" s="69"/>
      <c r="J70" s="826">
        <v>25</v>
      </c>
      <c r="K70" s="826"/>
      <c r="L70" s="826"/>
      <c r="M70" s="103"/>
      <c r="N70" s="103"/>
      <c r="O70" s="103"/>
      <c r="P70" s="103"/>
      <c r="Q70" s="25"/>
      <c r="R70" s="25"/>
      <c r="S70" s="213"/>
      <c r="T70" s="213"/>
      <c r="U70" s="213"/>
      <c r="V70" s="213"/>
      <c r="W70" s="213"/>
      <c r="X70" s="213"/>
    </row>
    <row r="71" spans="1:24" ht="24" customHeight="1">
      <c r="A71" s="25"/>
      <c r="B71" s="49"/>
      <c r="C71" s="827" t="s">
        <v>10</v>
      </c>
      <c r="D71" s="827"/>
      <c r="E71" s="103"/>
      <c r="F71" s="103"/>
      <c r="G71" s="103"/>
      <c r="H71" s="103"/>
      <c r="I71" s="103"/>
      <c r="J71" s="103"/>
      <c r="K71" s="103"/>
      <c r="L71" s="103"/>
      <c r="M71" s="103"/>
      <c r="N71" s="103"/>
      <c r="O71" s="103"/>
      <c r="P71" s="103"/>
      <c r="Q71" s="25"/>
      <c r="R71" s="25"/>
      <c r="S71" s="213"/>
      <c r="T71" s="213"/>
      <c r="U71" s="213"/>
      <c r="V71" s="213"/>
      <c r="W71" s="213"/>
      <c r="X71" s="213"/>
    </row>
    <row r="72" spans="1:24" ht="44.25" customHeight="1">
      <c r="A72" s="25"/>
      <c r="B72" s="49"/>
      <c r="C72" s="55"/>
      <c r="D72" s="28" t="s">
        <v>170</v>
      </c>
      <c r="E72" s="707" t="s">
        <v>171</v>
      </c>
      <c r="F72" s="707"/>
      <c r="G72" s="707" t="s">
        <v>172</v>
      </c>
      <c r="H72" s="707"/>
      <c r="I72" s="707"/>
      <c r="J72" s="707"/>
      <c r="K72" s="707"/>
      <c r="L72" s="707"/>
      <c r="M72" s="707"/>
      <c r="N72" s="707"/>
      <c r="O72" s="707"/>
      <c r="P72" s="103"/>
      <c r="Q72" s="25"/>
      <c r="R72" s="25"/>
      <c r="S72" s="213"/>
      <c r="T72" s="213"/>
      <c r="U72" s="213"/>
      <c r="V72" s="213"/>
      <c r="W72" s="213"/>
      <c r="X72" s="213"/>
    </row>
    <row r="73" spans="1:24" ht="44.25" customHeight="1">
      <c r="A73" s="25"/>
      <c r="B73" s="49"/>
      <c r="C73" s="30"/>
      <c r="D73" s="28" t="s">
        <v>0</v>
      </c>
      <c r="E73" s="821"/>
      <c r="F73" s="821"/>
      <c r="G73" s="707"/>
      <c r="H73" s="707"/>
      <c r="I73" s="707"/>
      <c r="J73" s="707"/>
      <c r="K73" s="707"/>
      <c r="L73" s="707"/>
      <c r="M73" s="707"/>
      <c r="N73" s="707"/>
      <c r="O73" s="707"/>
      <c r="P73" s="103"/>
      <c r="Q73" s="25"/>
      <c r="R73" s="25"/>
      <c r="S73" s="213"/>
      <c r="T73" s="213"/>
      <c r="U73" s="213"/>
      <c r="V73" s="213"/>
      <c r="W73" s="213"/>
      <c r="X73" s="213"/>
    </row>
    <row r="74" spans="1:24" ht="44.25" customHeight="1">
      <c r="A74" s="25"/>
      <c r="B74" s="49"/>
      <c r="C74" s="30"/>
      <c r="D74" s="28" t="s">
        <v>173</v>
      </c>
      <c r="E74" s="821"/>
      <c r="F74" s="821"/>
      <c r="G74" s="707"/>
      <c r="H74" s="707"/>
      <c r="I74" s="707"/>
      <c r="J74" s="707"/>
      <c r="K74" s="707"/>
      <c r="L74" s="707"/>
      <c r="M74" s="707"/>
      <c r="N74" s="707"/>
      <c r="O74" s="707"/>
      <c r="P74" s="103"/>
      <c r="Q74" s="25"/>
      <c r="R74" s="25"/>
      <c r="S74" s="213"/>
      <c r="T74" s="213"/>
      <c r="U74" s="213"/>
      <c r="V74" s="213"/>
      <c r="W74" s="213"/>
      <c r="X74" s="213"/>
    </row>
    <row r="75" spans="1:24" ht="44.25" customHeight="1">
      <c r="A75" s="25"/>
      <c r="B75" s="49"/>
      <c r="C75" s="30"/>
      <c r="D75" s="28" t="s">
        <v>65</v>
      </c>
      <c r="E75" s="821"/>
      <c r="F75" s="821"/>
      <c r="G75" s="707"/>
      <c r="H75" s="707"/>
      <c r="I75" s="707"/>
      <c r="J75" s="707"/>
      <c r="K75" s="707"/>
      <c r="L75" s="707"/>
      <c r="M75" s="707"/>
      <c r="N75" s="707"/>
      <c r="O75" s="707"/>
      <c r="P75" s="103"/>
      <c r="Q75" s="25"/>
      <c r="R75" s="25"/>
      <c r="S75" s="213"/>
      <c r="T75" s="213"/>
      <c r="U75" s="213"/>
      <c r="V75" s="213"/>
      <c r="W75" s="213"/>
      <c r="X75" s="213"/>
    </row>
    <row r="76" spans="1:24" ht="44.25" customHeight="1">
      <c r="A76" s="25"/>
      <c r="B76" s="49"/>
      <c r="C76" s="30"/>
      <c r="D76" s="28" t="s">
        <v>66</v>
      </c>
      <c r="E76" s="821"/>
      <c r="F76" s="821"/>
      <c r="G76" s="707"/>
      <c r="H76" s="707"/>
      <c r="I76" s="707"/>
      <c r="J76" s="707"/>
      <c r="K76" s="707"/>
      <c r="L76" s="707"/>
      <c r="M76" s="707"/>
      <c r="N76" s="707"/>
      <c r="O76" s="707"/>
      <c r="P76" s="103"/>
      <c r="Q76" s="25"/>
      <c r="R76" s="25"/>
      <c r="S76" s="213"/>
      <c r="T76" s="213"/>
      <c r="U76" s="213"/>
      <c r="V76" s="213"/>
      <c r="W76" s="213"/>
      <c r="X76" s="213"/>
    </row>
    <row r="77" spans="1:24" ht="44.25" customHeight="1">
      <c r="A77" s="25"/>
      <c r="B77" s="49"/>
      <c r="C77" s="30"/>
      <c r="D77" s="29" t="s">
        <v>133</v>
      </c>
      <c r="E77" s="822">
        <f>SUM(E73:F76)</f>
        <v>0</v>
      </c>
      <c r="F77" s="822"/>
      <c r="G77" s="707"/>
      <c r="H77" s="707"/>
      <c r="I77" s="707"/>
      <c r="J77" s="707"/>
      <c r="K77" s="707"/>
      <c r="L77" s="707"/>
      <c r="M77" s="707"/>
      <c r="N77" s="707"/>
      <c r="O77" s="707"/>
      <c r="P77" s="103"/>
      <c r="Q77" s="25"/>
      <c r="R77" s="25"/>
      <c r="S77" s="213"/>
      <c r="T77" s="213"/>
      <c r="U77" s="213"/>
      <c r="V77" s="213"/>
      <c r="W77" s="213"/>
      <c r="X77" s="213"/>
    </row>
    <row r="78" spans="1:24" ht="24" customHeight="1">
      <c r="A78" s="25"/>
      <c r="B78" s="49"/>
      <c r="C78" s="30"/>
      <c r="D78" s="55" t="s">
        <v>174</v>
      </c>
      <c r="E78" s="103"/>
      <c r="F78" s="103"/>
      <c r="G78" s="103"/>
      <c r="H78" s="103"/>
      <c r="I78" s="103"/>
      <c r="J78" s="103"/>
      <c r="K78" s="103"/>
      <c r="L78" s="103"/>
      <c r="M78" s="103"/>
      <c r="N78" s="103"/>
      <c r="O78" s="103"/>
      <c r="P78" s="103"/>
      <c r="Q78" s="25"/>
      <c r="R78" s="25"/>
      <c r="S78" s="213"/>
      <c r="T78" s="213"/>
      <c r="U78" s="213"/>
      <c r="V78" s="213"/>
      <c r="W78" s="213"/>
      <c r="X78" s="213"/>
    </row>
    <row r="79" spans="1:24" ht="24" customHeight="1">
      <c r="A79" s="25"/>
      <c r="B79" s="49"/>
      <c r="C79" s="30"/>
      <c r="D79" s="55"/>
      <c r="E79" s="103"/>
      <c r="F79" s="103"/>
      <c r="G79" s="103"/>
      <c r="H79" s="103"/>
      <c r="I79" s="103"/>
      <c r="J79" s="103"/>
      <c r="K79" s="103"/>
      <c r="L79" s="103"/>
      <c r="M79" s="103"/>
      <c r="N79" s="103"/>
      <c r="O79" s="103"/>
      <c r="P79" s="103"/>
      <c r="Q79" s="25"/>
      <c r="R79" s="25"/>
      <c r="S79" s="213"/>
      <c r="T79" s="213"/>
      <c r="U79" s="213"/>
      <c r="V79" s="213"/>
      <c r="W79" s="213"/>
      <c r="X79" s="213"/>
    </row>
    <row r="80" spans="1:24" ht="21.75" customHeight="1">
      <c r="B80" s="1" t="s">
        <v>176</v>
      </c>
      <c r="S80" s="214"/>
      <c r="T80" s="213"/>
      <c r="U80" s="213"/>
      <c r="V80" s="213"/>
      <c r="W80" s="213"/>
      <c r="X80" s="213"/>
    </row>
    <row r="81" spans="1:24" ht="7.5" customHeight="1">
      <c r="B81" s="43"/>
      <c r="C81" s="43"/>
      <c r="D81" s="43"/>
      <c r="E81" s="43"/>
      <c r="F81" s="43"/>
      <c r="G81" s="43"/>
      <c r="H81" s="43"/>
      <c r="I81" s="43"/>
      <c r="J81" s="43"/>
      <c r="K81" s="43"/>
      <c r="L81" s="43"/>
      <c r="M81" s="43"/>
      <c r="N81" s="43"/>
      <c r="O81" s="43"/>
      <c r="P81" s="43"/>
      <c r="S81" s="214"/>
      <c r="T81" s="213"/>
      <c r="U81" s="213"/>
      <c r="V81" s="213"/>
      <c r="W81" s="213"/>
      <c r="X81" s="213"/>
    </row>
    <row r="82" spans="1:24" ht="72" customHeight="1">
      <c r="A82" s="25"/>
      <c r="B82" s="695" t="s">
        <v>368</v>
      </c>
      <c r="C82" s="695"/>
      <c r="D82" s="695"/>
      <c r="E82" s="695"/>
      <c r="F82" s="695"/>
      <c r="G82" s="695"/>
      <c r="H82" s="695"/>
      <c r="I82" s="695"/>
      <c r="J82" s="695"/>
      <c r="K82" s="695"/>
      <c r="L82" s="695"/>
      <c r="M82" s="695"/>
      <c r="N82" s="695"/>
      <c r="O82" s="695"/>
      <c r="P82" s="695"/>
      <c r="Q82" s="25"/>
      <c r="R82" s="25"/>
      <c r="S82" s="214"/>
      <c r="T82" s="213"/>
      <c r="U82" s="213"/>
      <c r="V82" s="213"/>
      <c r="W82" s="213"/>
      <c r="X82" s="213"/>
    </row>
    <row r="83" spans="1:24" ht="72" customHeight="1">
      <c r="A83" s="25"/>
      <c r="B83" s="695"/>
      <c r="C83" s="695"/>
      <c r="D83" s="695"/>
      <c r="E83" s="695"/>
      <c r="F83" s="695"/>
      <c r="G83" s="695"/>
      <c r="H83" s="695"/>
      <c r="I83" s="695"/>
      <c r="J83" s="695"/>
      <c r="K83" s="695"/>
      <c r="L83" s="695"/>
      <c r="M83" s="695"/>
      <c r="N83" s="695"/>
      <c r="O83" s="695"/>
      <c r="P83" s="695"/>
      <c r="Q83" s="25"/>
      <c r="R83" s="25"/>
      <c r="S83" s="213"/>
      <c r="T83" s="213"/>
      <c r="U83" s="213"/>
      <c r="V83" s="213"/>
      <c r="W83" s="213"/>
      <c r="X83" s="213"/>
    </row>
    <row r="84" spans="1:24" ht="72" customHeight="1">
      <c r="A84" s="25"/>
      <c r="B84" s="695"/>
      <c r="C84" s="695"/>
      <c r="D84" s="695"/>
      <c r="E84" s="695"/>
      <c r="F84" s="695"/>
      <c r="G84" s="695"/>
      <c r="H84" s="695"/>
      <c r="I84" s="695"/>
      <c r="J84" s="695"/>
      <c r="K84" s="695"/>
      <c r="L84" s="695"/>
      <c r="M84" s="695"/>
      <c r="N84" s="695"/>
      <c r="O84" s="695"/>
      <c r="P84" s="695"/>
      <c r="Q84" s="25"/>
      <c r="R84" s="25"/>
      <c r="S84" s="213"/>
      <c r="T84" s="213"/>
      <c r="U84" s="213"/>
      <c r="V84" s="213"/>
      <c r="W84" s="213"/>
      <c r="X84" s="213"/>
    </row>
    <row r="85" spans="1:24" ht="72" customHeight="1">
      <c r="A85" s="25"/>
      <c r="B85" s="695"/>
      <c r="C85" s="695"/>
      <c r="D85" s="695"/>
      <c r="E85" s="695"/>
      <c r="F85" s="695"/>
      <c r="G85" s="695"/>
      <c r="H85" s="695"/>
      <c r="I85" s="695"/>
      <c r="J85" s="695"/>
      <c r="K85" s="695"/>
      <c r="L85" s="695"/>
      <c r="M85" s="695"/>
      <c r="N85" s="695"/>
      <c r="O85" s="695"/>
      <c r="P85" s="695"/>
      <c r="Q85" s="25"/>
      <c r="R85" s="25"/>
      <c r="S85" s="214"/>
      <c r="T85" s="213"/>
      <c r="U85" s="213"/>
      <c r="V85" s="213"/>
      <c r="W85" s="213"/>
      <c r="X85" s="213"/>
    </row>
    <row r="86" spans="1:24" ht="72" customHeight="1">
      <c r="A86" s="25"/>
      <c r="B86" s="695"/>
      <c r="C86" s="695"/>
      <c r="D86" s="695"/>
      <c r="E86" s="695"/>
      <c r="F86" s="695"/>
      <c r="G86" s="695"/>
      <c r="H86" s="695"/>
      <c r="I86" s="695"/>
      <c r="J86" s="695"/>
      <c r="K86" s="695"/>
      <c r="L86" s="695"/>
      <c r="M86" s="695"/>
      <c r="N86" s="695"/>
      <c r="O86" s="695"/>
      <c r="P86" s="695"/>
      <c r="Q86" s="25"/>
      <c r="R86" s="25"/>
      <c r="S86" s="214"/>
      <c r="T86" s="213"/>
      <c r="U86" s="213"/>
      <c r="V86" s="213"/>
      <c r="W86" s="213"/>
      <c r="X86" s="213"/>
    </row>
    <row r="87" spans="1:24" ht="72" customHeight="1">
      <c r="A87" s="25"/>
      <c r="B87" s="695"/>
      <c r="C87" s="695"/>
      <c r="D87" s="695"/>
      <c r="E87" s="695"/>
      <c r="F87" s="695"/>
      <c r="G87" s="695"/>
      <c r="H87" s="695"/>
      <c r="I87" s="695"/>
      <c r="J87" s="695"/>
      <c r="K87" s="695"/>
      <c r="L87" s="695"/>
      <c r="M87" s="695"/>
      <c r="N87" s="695"/>
      <c r="O87" s="695"/>
      <c r="P87" s="695"/>
      <c r="Q87" s="25"/>
      <c r="R87" s="25"/>
      <c r="S87" s="214"/>
      <c r="T87" s="213"/>
      <c r="U87" s="213"/>
      <c r="V87" s="213"/>
      <c r="W87" s="213"/>
      <c r="X87" s="213"/>
    </row>
    <row r="88" spans="1:24" ht="72" customHeight="1">
      <c r="A88" s="25"/>
      <c r="B88" s="695"/>
      <c r="C88" s="695"/>
      <c r="D88" s="695"/>
      <c r="E88" s="695"/>
      <c r="F88" s="695"/>
      <c r="G88" s="695"/>
      <c r="H88" s="695"/>
      <c r="I88" s="695"/>
      <c r="J88" s="695"/>
      <c r="K88" s="695"/>
      <c r="L88" s="695"/>
      <c r="M88" s="695"/>
      <c r="N88" s="695"/>
      <c r="O88" s="695"/>
      <c r="P88" s="695"/>
      <c r="Q88" s="25"/>
      <c r="R88" s="25"/>
      <c r="S88" s="214"/>
      <c r="T88" s="213"/>
      <c r="U88" s="213"/>
      <c r="V88" s="213"/>
      <c r="W88" s="213"/>
      <c r="X88" s="213"/>
    </row>
    <row r="89" spans="1:24" ht="72" customHeight="1">
      <c r="A89" s="25"/>
      <c r="B89" s="695"/>
      <c r="C89" s="695"/>
      <c r="D89" s="695"/>
      <c r="E89" s="695"/>
      <c r="F89" s="695"/>
      <c r="G89" s="695"/>
      <c r="H89" s="695"/>
      <c r="I89" s="695"/>
      <c r="J89" s="695"/>
      <c r="K89" s="695"/>
      <c r="L89" s="695"/>
      <c r="M89" s="695"/>
      <c r="N89" s="695"/>
      <c r="O89" s="695"/>
      <c r="P89" s="695"/>
      <c r="Q89" s="25"/>
      <c r="R89" s="25"/>
      <c r="S89" s="213"/>
      <c r="T89" s="213"/>
      <c r="U89" s="213"/>
      <c r="V89" s="213"/>
      <c r="W89" s="213"/>
      <c r="X89" s="213"/>
    </row>
    <row r="90" spans="1:24" ht="72" customHeight="1">
      <c r="B90" s="695"/>
      <c r="C90" s="695"/>
      <c r="D90" s="695"/>
      <c r="E90" s="695"/>
      <c r="F90" s="695"/>
      <c r="G90" s="695"/>
      <c r="H90" s="695"/>
      <c r="I90" s="695"/>
      <c r="J90" s="695"/>
      <c r="K90" s="695"/>
      <c r="L90" s="695"/>
      <c r="M90" s="695"/>
      <c r="N90" s="695"/>
      <c r="O90" s="695"/>
      <c r="P90" s="695"/>
      <c r="S90" s="213"/>
      <c r="T90" s="213"/>
      <c r="U90" s="213"/>
      <c r="V90" s="213"/>
      <c r="W90" s="213"/>
      <c r="X90" s="213"/>
    </row>
    <row r="91" spans="1:24" ht="72" customHeight="1">
      <c r="B91" s="695"/>
      <c r="C91" s="695"/>
      <c r="D91" s="695"/>
      <c r="E91" s="695"/>
      <c r="F91" s="695"/>
      <c r="G91" s="695"/>
      <c r="H91" s="695"/>
      <c r="I91" s="695"/>
      <c r="J91" s="695"/>
      <c r="K91" s="695"/>
      <c r="L91" s="695"/>
      <c r="M91" s="695"/>
      <c r="N91" s="695"/>
      <c r="O91" s="695"/>
      <c r="P91" s="695"/>
      <c r="S91" s="213"/>
      <c r="T91" s="213"/>
      <c r="U91" s="213"/>
      <c r="V91" s="213"/>
      <c r="W91" s="213"/>
      <c r="X91" s="213"/>
    </row>
    <row r="92" spans="1:24" ht="72" customHeight="1">
      <c r="B92" s="695"/>
      <c r="C92" s="695"/>
      <c r="D92" s="695"/>
      <c r="E92" s="695"/>
      <c r="F92" s="695"/>
      <c r="G92" s="695"/>
      <c r="H92" s="695"/>
      <c r="I92" s="695"/>
      <c r="J92" s="695"/>
      <c r="K92" s="695"/>
      <c r="L92" s="695"/>
      <c r="M92" s="695"/>
      <c r="N92" s="695"/>
      <c r="O92" s="695"/>
      <c r="P92" s="695"/>
      <c r="S92" s="213"/>
      <c r="T92" s="213"/>
      <c r="U92" s="213"/>
      <c r="V92" s="213"/>
      <c r="W92" s="213"/>
      <c r="X92" s="213"/>
    </row>
    <row r="93" spans="1:24" ht="72" customHeight="1">
      <c r="B93" s="695"/>
      <c r="C93" s="695"/>
      <c r="D93" s="695"/>
      <c r="E93" s="695"/>
      <c r="F93" s="695"/>
      <c r="G93" s="695"/>
      <c r="H93" s="695"/>
      <c r="I93" s="695"/>
      <c r="J93" s="695"/>
      <c r="K93" s="695"/>
      <c r="L93" s="695"/>
      <c r="M93" s="695"/>
      <c r="N93" s="695"/>
      <c r="O93" s="695"/>
      <c r="P93" s="695"/>
      <c r="S93" s="213"/>
      <c r="T93" s="213"/>
      <c r="U93" s="213"/>
      <c r="V93" s="213"/>
      <c r="W93" s="213"/>
      <c r="X93" s="213"/>
    </row>
    <row r="94" spans="1:24" ht="72" customHeight="1">
      <c r="B94" s="695"/>
      <c r="C94" s="695"/>
      <c r="D94" s="695"/>
      <c r="E94" s="695"/>
      <c r="F94" s="695"/>
      <c r="G94" s="695"/>
      <c r="H94" s="695"/>
      <c r="I94" s="695"/>
      <c r="J94" s="695"/>
      <c r="K94" s="695"/>
      <c r="L94" s="695"/>
      <c r="M94" s="695"/>
      <c r="N94" s="695"/>
      <c r="O94" s="695"/>
      <c r="P94" s="695"/>
      <c r="S94" s="213"/>
      <c r="T94" s="213"/>
      <c r="U94" s="213"/>
      <c r="V94" s="213"/>
      <c r="W94" s="213"/>
      <c r="X94" s="213"/>
    </row>
    <row r="95" spans="1:24" ht="21" customHeight="1">
      <c r="B95" s="32" t="s">
        <v>313</v>
      </c>
      <c r="C95" s="32"/>
      <c r="D95" s="32"/>
      <c r="E95" s="32"/>
      <c r="F95" s="32"/>
      <c r="G95" s="32"/>
      <c r="H95" s="32"/>
      <c r="I95" s="32"/>
      <c r="J95" s="32"/>
      <c r="K95" s="32"/>
      <c r="L95" s="32"/>
      <c r="M95" s="32"/>
      <c r="N95" s="32"/>
      <c r="O95" s="32"/>
      <c r="P95" s="32"/>
      <c r="S95" s="213"/>
      <c r="T95" s="213"/>
      <c r="U95" s="213"/>
      <c r="V95" s="213"/>
      <c r="W95" s="213"/>
      <c r="X95" s="213"/>
    </row>
    <row r="96" spans="1:24" ht="18.75">
      <c r="S96" s="213"/>
      <c r="T96" s="213"/>
      <c r="U96" s="213"/>
      <c r="V96" s="213"/>
      <c r="W96" s="213"/>
      <c r="X96" s="213"/>
    </row>
    <row r="97" spans="2:24" ht="21.75" customHeight="1">
      <c r="B97" s="1" t="s">
        <v>177</v>
      </c>
      <c r="S97" s="213"/>
      <c r="T97" s="213"/>
      <c r="U97" s="213"/>
      <c r="V97" s="213"/>
      <c r="W97" s="213"/>
      <c r="X97" s="213"/>
    </row>
    <row r="98" spans="2:24" ht="8.25" customHeight="1">
      <c r="S98" s="213"/>
      <c r="T98" s="213"/>
      <c r="U98" s="213"/>
      <c r="V98" s="213"/>
      <c r="W98" s="213"/>
      <c r="X98" s="213"/>
    </row>
    <row r="99" spans="2:24" ht="21" customHeight="1">
      <c r="B99" s="695"/>
      <c r="C99" s="695"/>
      <c r="D99" s="695"/>
      <c r="E99" s="695"/>
      <c r="F99" s="695"/>
      <c r="G99" s="695"/>
      <c r="H99" s="695"/>
      <c r="I99" s="695"/>
      <c r="J99" s="695"/>
      <c r="K99" s="695"/>
      <c r="L99" s="695"/>
      <c r="M99" s="695"/>
      <c r="N99" s="695"/>
      <c r="O99" s="695"/>
      <c r="P99" s="695"/>
      <c r="S99" s="213"/>
      <c r="T99" s="213"/>
      <c r="U99" s="213"/>
      <c r="V99" s="213"/>
      <c r="W99" s="213"/>
      <c r="X99" s="213"/>
    </row>
    <row r="100" spans="2:24" ht="21" customHeight="1">
      <c r="B100" s="695"/>
      <c r="C100" s="695"/>
      <c r="D100" s="695"/>
      <c r="E100" s="695"/>
      <c r="F100" s="695"/>
      <c r="G100" s="695"/>
      <c r="H100" s="695"/>
      <c r="I100" s="695"/>
      <c r="J100" s="695"/>
      <c r="K100" s="695"/>
      <c r="L100" s="695"/>
      <c r="M100" s="695"/>
      <c r="N100" s="695"/>
      <c r="O100" s="695"/>
      <c r="P100" s="695"/>
      <c r="S100" s="213"/>
      <c r="T100" s="213"/>
      <c r="U100" s="213"/>
      <c r="V100" s="213"/>
      <c r="W100" s="213"/>
      <c r="X100" s="213"/>
    </row>
    <row r="101" spans="2:24" ht="21" customHeight="1">
      <c r="B101" s="695"/>
      <c r="C101" s="695"/>
      <c r="D101" s="695"/>
      <c r="E101" s="695"/>
      <c r="F101" s="695"/>
      <c r="G101" s="695"/>
      <c r="H101" s="695"/>
      <c r="I101" s="695"/>
      <c r="J101" s="695"/>
      <c r="K101" s="695"/>
      <c r="L101" s="695"/>
      <c r="M101" s="695"/>
      <c r="N101" s="695"/>
      <c r="O101" s="695"/>
      <c r="P101" s="695"/>
      <c r="S101" s="213"/>
      <c r="T101" s="213"/>
      <c r="U101" s="213"/>
      <c r="V101" s="213"/>
      <c r="W101" s="213"/>
      <c r="X101" s="213"/>
    </row>
    <row r="102" spans="2:24" ht="21" customHeight="1">
      <c r="B102" s="695"/>
      <c r="C102" s="695"/>
      <c r="D102" s="695"/>
      <c r="E102" s="695"/>
      <c r="F102" s="695"/>
      <c r="G102" s="695"/>
      <c r="H102" s="695"/>
      <c r="I102" s="695"/>
      <c r="J102" s="695"/>
      <c r="K102" s="695"/>
      <c r="L102" s="695"/>
      <c r="M102" s="695"/>
      <c r="N102" s="695"/>
      <c r="O102" s="695"/>
      <c r="P102" s="695"/>
      <c r="S102" s="213"/>
      <c r="T102" s="213"/>
      <c r="U102" s="213"/>
      <c r="V102" s="213"/>
      <c r="W102" s="213"/>
      <c r="X102" s="213"/>
    </row>
    <row r="103" spans="2:24" ht="21" customHeight="1">
      <c r="B103" s="695"/>
      <c r="C103" s="695"/>
      <c r="D103" s="695"/>
      <c r="E103" s="695"/>
      <c r="F103" s="695"/>
      <c r="G103" s="695"/>
      <c r="H103" s="695"/>
      <c r="I103" s="695"/>
      <c r="J103" s="695"/>
      <c r="K103" s="695"/>
      <c r="L103" s="695"/>
      <c r="M103" s="695"/>
      <c r="N103" s="695"/>
      <c r="O103" s="695"/>
      <c r="P103" s="695"/>
      <c r="S103" s="213"/>
      <c r="T103" s="213"/>
      <c r="U103" s="213"/>
      <c r="V103" s="213"/>
      <c r="W103" s="213"/>
      <c r="X103" s="213"/>
    </row>
    <row r="104" spans="2:24" ht="21" customHeight="1">
      <c r="B104" s="695"/>
      <c r="C104" s="695"/>
      <c r="D104" s="695"/>
      <c r="E104" s="695"/>
      <c r="F104" s="695"/>
      <c r="G104" s="695"/>
      <c r="H104" s="695"/>
      <c r="I104" s="695"/>
      <c r="J104" s="695"/>
      <c r="K104" s="695"/>
      <c r="L104" s="695"/>
      <c r="M104" s="695"/>
      <c r="N104" s="695"/>
      <c r="O104" s="695"/>
      <c r="P104" s="695"/>
      <c r="S104" s="213"/>
      <c r="T104" s="213"/>
      <c r="U104" s="213"/>
      <c r="V104" s="213"/>
      <c r="W104" s="213"/>
      <c r="X104" s="213"/>
    </row>
    <row r="105" spans="2:24" ht="21" customHeight="1">
      <c r="B105" s="695"/>
      <c r="C105" s="695"/>
      <c r="D105" s="695"/>
      <c r="E105" s="695"/>
      <c r="F105" s="695"/>
      <c r="G105" s="695"/>
      <c r="H105" s="695"/>
      <c r="I105" s="695"/>
      <c r="J105" s="695"/>
      <c r="K105" s="695"/>
      <c r="L105" s="695"/>
      <c r="M105" s="695"/>
      <c r="N105" s="695"/>
      <c r="O105" s="695"/>
      <c r="P105" s="695"/>
      <c r="S105" s="213"/>
      <c r="T105" s="213"/>
      <c r="U105" s="213"/>
      <c r="V105" s="213"/>
      <c r="W105" s="213"/>
      <c r="X105" s="213"/>
    </row>
    <row r="106" spans="2:24" ht="21" customHeight="1">
      <c r="B106" s="695"/>
      <c r="C106" s="695"/>
      <c r="D106" s="695"/>
      <c r="E106" s="695"/>
      <c r="F106" s="695"/>
      <c r="G106" s="695"/>
      <c r="H106" s="695"/>
      <c r="I106" s="695"/>
      <c r="J106" s="695"/>
      <c r="K106" s="695"/>
      <c r="L106" s="695"/>
      <c r="M106" s="695"/>
      <c r="N106" s="695"/>
      <c r="O106" s="695"/>
      <c r="P106" s="695"/>
      <c r="S106" s="213"/>
      <c r="T106" s="213"/>
      <c r="U106" s="213"/>
      <c r="V106" s="213"/>
      <c r="W106" s="213"/>
      <c r="X106" s="213"/>
    </row>
    <row r="107" spans="2:24" ht="21" customHeight="1">
      <c r="B107" s="695"/>
      <c r="C107" s="695"/>
      <c r="D107" s="695"/>
      <c r="E107" s="695"/>
      <c r="F107" s="695"/>
      <c r="G107" s="695"/>
      <c r="H107" s="695"/>
      <c r="I107" s="695"/>
      <c r="J107" s="695"/>
      <c r="K107" s="695"/>
      <c r="L107" s="695"/>
      <c r="M107" s="695"/>
      <c r="N107" s="695"/>
      <c r="O107" s="695"/>
      <c r="P107" s="695"/>
      <c r="S107" s="213"/>
      <c r="T107" s="213"/>
      <c r="U107" s="213"/>
      <c r="V107" s="213"/>
      <c r="W107" s="213"/>
      <c r="X107" s="213"/>
    </row>
    <row r="108" spans="2:24" ht="18.75">
      <c r="S108" s="213"/>
      <c r="T108" s="213"/>
      <c r="U108" s="213"/>
      <c r="V108" s="213"/>
      <c r="W108" s="213"/>
      <c r="X108" s="213"/>
    </row>
    <row r="109" spans="2:24" ht="22.5" customHeight="1">
      <c r="S109" s="213"/>
      <c r="T109" s="213"/>
      <c r="U109" s="213"/>
      <c r="V109" s="213"/>
      <c r="W109" s="213"/>
      <c r="X109" s="213"/>
    </row>
    <row r="110" spans="2:24" ht="22.5" customHeight="1">
      <c r="B110" s="1" t="s">
        <v>134</v>
      </c>
      <c r="S110" s="213"/>
      <c r="T110" s="213"/>
      <c r="U110" s="213"/>
      <c r="V110" s="213"/>
      <c r="W110" s="213"/>
      <c r="X110" s="213"/>
    </row>
    <row r="111" spans="2:24" ht="17.25" customHeight="1">
      <c r="B111" s="52"/>
      <c r="S111" s="213"/>
      <c r="T111" s="213"/>
      <c r="U111" s="213"/>
      <c r="V111" s="213"/>
      <c r="W111" s="213"/>
      <c r="X111" s="213"/>
    </row>
    <row r="112" spans="2:24" ht="17.25" customHeight="1">
      <c r="B112" s="52"/>
      <c r="S112" s="213"/>
      <c r="T112" s="213"/>
      <c r="U112" s="213"/>
      <c r="V112" s="213"/>
      <c r="W112" s="213"/>
      <c r="X112" s="213"/>
    </row>
    <row r="113" spans="2:24" ht="17.25" customHeight="1">
      <c r="B113" s="52"/>
      <c r="S113" s="213"/>
      <c r="T113" s="213"/>
      <c r="U113" s="213"/>
      <c r="V113" s="213"/>
      <c r="W113" s="213"/>
      <c r="X113" s="213"/>
    </row>
    <row r="114" spans="2:24" ht="17.25" customHeight="1">
      <c r="B114" s="52"/>
      <c r="S114" s="213"/>
      <c r="T114" s="213"/>
      <c r="U114" s="213"/>
      <c r="V114" s="213"/>
      <c r="W114" s="213"/>
      <c r="X114" s="213"/>
    </row>
    <row r="115" spans="2:24" ht="17.25" customHeight="1">
      <c r="B115" s="52"/>
      <c r="S115" s="213"/>
      <c r="T115" s="213"/>
      <c r="U115" s="213"/>
      <c r="V115" s="213"/>
      <c r="W115" s="213"/>
      <c r="X115" s="213"/>
    </row>
    <row r="116" spans="2:24" ht="17.25" customHeight="1">
      <c r="B116" s="52"/>
      <c r="S116" s="213"/>
      <c r="T116" s="213"/>
      <c r="U116" s="213"/>
      <c r="V116" s="213"/>
      <c r="W116" s="213"/>
      <c r="X116" s="213"/>
    </row>
    <row r="117" spans="2:24" ht="17.25" customHeight="1">
      <c r="B117" s="52"/>
      <c r="S117" s="213"/>
      <c r="T117" s="213"/>
      <c r="U117" s="213"/>
      <c r="V117" s="213"/>
      <c r="W117" s="213"/>
      <c r="X117" s="213"/>
    </row>
    <row r="118" spans="2:24" ht="17.25" customHeight="1">
      <c r="B118" s="52"/>
      <c r="S118" s="213"/>
      <c r="T118" s="213"/>
      <c r="U118" s="213"/>
      <c r="V118" s="213"/>
      <c r="W118" s="213"/>
      <c r="X118" s="213"/>
    </row>
    <row r="119" spans="2:24" ht="17.25" customHeight="1">
      <c r="B119" s="52"/>
      <c r="S119" s="213"/>
      <c r="T119" s="213"/>
      <c r="U119" s="213"/>
      <c r="V119" s="213"/>
      <c r="W119" s="213"/>
      <c r="X119" s="213"/>
    </row>
    <row r="120" spans="2:24" ht="17.25" customHeight="1">
      <c r="B120" s="52"/>
      <c r="S120" s="213"/>
      <c r="T120" s="213"/>
      <c r="U120" s="213"/>
      <c r="V120" s="213"/>
      <c r="W120" s="213"/>
      <c r="X120" s="213"/>
    </row>
    <row r="121" spans="2:24" ht="17.25" customHeight="1">
      <c r="B121" s="52"/>
      <c r="S121" s="213"/>
      <c r="T121" s="213"/>
      <c r="U121" s="213"/>
      <c r="V121" s="213"/>
      <c r="W121" s="213"/>
      <c r="X121" s="213"/>
    </row>
    <row r="122" spans="2:24" ht="22.5" customHeight="1">
      <c r="S122" s="213"/>
      <c r="T122" s="213"/>
      <c r="U122" s="213"/>
      <c r="V122" s="213"/>
      <c r="W122" s="213"/>
      <c r="X122" s="213"/>
    </row>
    <row r="123" spans="2:24" ht="22.5" customHeight="1">
      <c r="S123" s="213"/>
      <c r="T123" s="213"/>
      <c r="U123" s="213"/>
      <c r="V123" s="213"/>
      <c r="W123" s="213"/>
      <c r="X123" s="213"/>
    </row>
    <row r="124" spans="2:24" ht="22.5" customHeight="1">
      <c r="S124" s="213"/>
      <c r="T124" s="213"/>
      <c r="U124" s="213"/>
      <c r="V124" s="213"/>
      <c r="W124" s="213"/>
      <c r="X124" s="213"/>
    </row>
    <row r="125" spans="2:24" ht="22.5" customHeight="1">
      <c r="S125" s="213"/>
      <c r="T125" s="213"/>
      <c r="U125" s="213"/>
      <c r="V125" s="213"/>
      <c r="W125" s="213"/>
      <c r="X125" s="213"/>
    </row>
    <row r="126" spans="2:24" ht="22.5" customHeight="1">
      <c r="S126" s="213"/>
      <c r="T126" s="213"/>
      <c r="U126" s="213"/>
      <c r="V126" s="213"/>
      <c r="W126" s="213"/>
      <c r="X126" s="213"/>
    </row>
    <row r="127" spans="2:24" ht="22.5" customHeight="1">
      <c r="S127" s="213"/>
      <c r="T127" s="213"/>
      <c r="U127" s="213"/>
      <c r="V127" s="213"/>
      <c r="W127" s="213"/>
      <c r="X127" s="213"/>
    </row>
    <row r="128" spans="2:24" ht="22.5" customHeight="1">
      <c r="S128" s="213"/>
      <c r="T128" s="213"/>
      <c r="U128" s="213"/>
      <c r="V128" s="213"/>
      <c r="W128" s="213"/>
      <c r="X128" s="213"/>
    </row>
    <row r="129" spans="2:24" ht="22.5" customHeight="1">
      <c r="S129" s="213"/>
      <c r="T129" s="213"/>
      <c r="U129" s="213"/>
      <c r="V129" s="213"/>
      <c r="W129" s="213"/>
      <c r="X129" s="213"/>
    </row>
    <row r="130" spans="2:24" ht="22.5" customHeight="1">
      <c r="S130" s="213"/>
      <c r="T130" s="213"/>
      <c r="U130" s="213"/>
      <c r="V130" s="213"/>
      <c r="W130" s="213"/>
      <c r="X130" s="213"/>
    </row>
    <row r="131" spans="2:24" ht="22.5" customHeight="1">
      <c r="S131" s="213"/>
      <c r="T131" s="213"/>
      <c r="U131" s="213"/>
      <c r="V131" s="213"/>
      <c r="W131" s="213"/>
      <c r="X131" s="213"/>
    </row>
    <row r="132" spans="2:24" ht="22.5" customHeight="1">
      <c r="S132" s="213"/>
      <c r="T132" s="213"/>
      <c r="U132" s="213"/>
      <c r="V132" s="213"/>
      <c r="W132" s="213"/>
      <c r="X132" s="213"/>
    </row>
    <row r="133" spans="2:24" ht="22.5" customHeight="1">
      <c r="S133" s="213"/>
      <c r="T133" s="213"/>
      <c r="U133" s="213"/>
      <c r="V133" s="213"/>
      <c r="W133" s="213"/>
      <c r="X133" s="213"/>
    </row>
    <row r="134" spans="2:24" ht="22.5" customHeight="1">
      <c r="S134" s="213"/>
      <c r="T134" s="213"/>
      <c r="U134" s="213"/>
      <c r="V134" s="213"/>
      <c r="W134" s="213"/>
      <c r="X134" s="213"/>
    </row>
    <row r="135" spans="2:24" ht="22.5" customHeight="1">
      <c r="S135" s="213"/>
      <c r="T135" s="213"/>
      <c r="U135" s="213"/>
      <c r="V135" s="213"/>
      <c r="W135" s="213"/>
      <c r="X135" s="213"/>
    </row>
    <row r="136" spans="2:24" ht="22.5" customHeight="1">
      <c r="S136" s="213"/>
      <c r="T136" s="213"/>
      <c r="U136" s="213"/>
      <c r="V136" s="213"/>
      <c r="W136" s="213"/>
      <c r="X136" s="213"/>
    </row>
    <row r="137" spans="2:24" ht="22.5" customHeight="1">
      <c r="S137" s="213"/>
      <c r="T137" s="213"/>
      <c r="U137" s="213"/>
      <c r="V137" s="213"/>
      <c r="W137" s="213"/>
      <c r="X137" s="213"/>
    </row>
    <row r="138" spans="2:24" ht="22.5" customHeight="1">
      <c r="S138" s="213"/>
      <c r="T138" s="213"/>
      <c r="U138" s="213"/>
      <c r="V138" s="213"/>
      <c r="W138" s="213"/>
      <c r="X138" s="213"/>
    </row>
    <row r="139" spans="2:24" ht="22.5" customHeight="1">
      <c r="S139" s="213"/>
      <c r="T139" s="213"/>
      <c r="U139" s="213"/>
      <c r="V139" s="213"/>
      <c r="W139" s="213"/>
      <c r="X139" s="213"/>
    </row>
    <row r="140" spans="2:24" ht="22.5" customHeight="1">
      <c r="S140" s="213"/>
      <c r="T140" s="213"/>
      <c r="U140" s="213"/>
      <c r="V140" s="213"/>
      <c r="W140" s="213"/>
      <c r="X140" s="213"/>
    </row>
    <row r="141" spans="2:24" ht="18.75">
      <c r="S141" s="213"/>
      <c r="T141" s="213"/>
      <c r="U141" s="213"/>
      <c r="V141" s="213"/>
      <c r="W141" s="213"/>
      <c r="X141" s="213"/>
    </row>
    <row r="142" spans="2:24" ht="18.75">
      <c r="B142" s="1" t="s">
        <v>178</v>
      </c>
      <c r="S142" s="213"/>
      <c r="T142" s="213"/>
      <c r="U142" s="213"/>
      <c r="V142" s="213"/>
      <c r="W142" s="213"/>
      <c r="X142" s="213"/>
    </row>
    <row r="143" spans="2:24" ht="8.25" customHeight="1">
      <c r="S143" s="213"/>
      <c r="T143" s="213"/>
      <c r="U143" s="213"/>
      <c r="V143" s="213"/>
      <c r="W143" s="213"/>
      <c r="X143" s="213"/>
    </row>
    <row r="144" spans="2:24" ht="48" customHeight="1">
      <c r="B144" s="824" t="s">
        <v>170</v>
      </c>
      <c r="C144" s="707" t="s">
        <v>179</v>
      </c>
      <c r="D144" s="707"/>
      <c r="E144" s="823" t="s">
        <v>312</v>
      </c>
      <c r="F144" s="823"/>
      <c r="G144" s="823"/>
      <c r="H144" s="823"/>
      <c r="I144" s="738" t="s">
        <v>181</v>
      </c>
      <c r="J144" s="738"/>
      <c r="K144" s="738"/>
      <c r="L144" s="738"/>
      <c r="M144" s="738" t="s">
        <v>182</v>
      </c>
      <c r="N144" s="738"/>
      <c r="O144" s="738"/>
      <c r="P144" s="738"/>
      <c r="S144" s="213"/>
      <c r="T144" s="213"/>
      <c r="U144" s="213"/>
      <c r="V144" s="213"/>
      <c r="W144" s="213"/>
      <c r="X144" s="213"/>
    </row>
    <row r="145" spans="2:24" ht="18.75" customHeight="1">
      <c r="B145" s="824"/>
      <c r="C145" s="707"/>
      <c r="D145" s="707"/>
      <c r="E145" s="106" t="s">
        <v>55</v>
      </c>
      <c r="F145" s="121">
        <f>F155</f>
        <v>0</v>
      </c>
      <c r="G145" s="126" t="s">
        <v>183</v>
      </c>
      <c r="H145" s="130" t="s">
        <v>5</v>
      </c>
      <c r="I145" s="106" t="s">
        <v>55</v>
      </c>
      <c r="J145" s="159" t="str">
        <f>+J155</f>
        <v xml:space="preserve">  </v>
      </c>
      <c r="K145" s="126" t="s">
        <v>183</v>
      </c>
      <c r="L145" s="130" t="s">
        <v>5</v>
      </c>
      <c r="M145" s="106" t="s">
        <v>55</v>
      </c>
      <c r="N145" s="159" t="str">
        <f>+N155</f>
        <v xml:space="preserve"> </v>
      </c>
      <c r="O145" s="126" t="s">
        <v>183</v>
      </c>
      <c r="P145" s="130" t="s">
        <v>5</v>
      </c>
      <c r="S145" s="213"/>
      <c r="T145" s="213"/>
      <c r="U145" s="213"/>
      <c r="V145" s="213"/>
      <c r="W145" s="213"/>
      <c r="X145" s="213"/>
    </row>
    <row r="146" spans="2:24" ht="27" customHeight="1">
      <c r="B146" s="736" t="s">
        <v>184</v>
      </c>
      <c r="C146" s="812" t="s">
        <v>83</v>
      </c>
      <c r="D146" s="813"/>
      <c r="E146" s="814">
        <f>+E169</f>
        <v>0</v>
      </c>
      <c r="F146" s="814"/>
      <c r="G146" s="814"/>
      <c r="H146" s="131" t="str">
        <f>+H160</f>
        <v>円</v>
      </c>
      <c r="I146" s="814">
        <f>+I169</f>
        <v>0</v>
      </c>
      <c r="J146" s="814"/>
      <c r="K146" s="814"/>
      <c r="L146" s="131" t="str">
        <f>+L160</f>
        <v>円</v>
      </c>
      <c r="M146" s="814">
        <f>+M169</f>
        <v>0</v>
      </c>
      <c r="N146" s="814"/>
      <c r="O146" s="814"/>
      <c r="P146" s="131" t="str">
        <f>+P160</f>
        <v>円</v>
      </c>
      <c r="S146" s="213"/>
      <c r="T146" s="213"/>
      <c r="U146" s="213"/>
      <c r="V146" s="213"/>
      <c r="W146" s="213"/>
      <c r="X146" s="213"/>
    </row>
    <row r="147" spans="2:24" ht="27" customHeight="1">
      <c r="B147" s="736"/>
      <c r="C147" s="815" t="s">
        <v>145</v>
      </c>
      <c r="D147" s="816"/>
      <c r="E147" s="817">
        <f>+E173</f>
        <v>0</v>
      </c>
      <c r="F147" s="817"/>
      <c r="G147" s="817"/>
      <c r="H147" s="132" t="str">
        <f>+H173</f>
        <v>円</v>
      </c>
      <c r="I147" s="817">
        <f>+I173</f>
        <v>0</v>
      </c>
      <c r="J147" s="817"/>
      <c r="K147" s="817"/>
      <c r="L147" s="132" t="str">
        <f>+L173</f>
        <v>円</v>
      </c>
      <c r="M147" s="817">
        <f>+M173</f>
        <v>0</v>
      </c>
      <c r="N147" s="817"/>
      <c r="O147" s="817"/>
      <c r="P147" s="132" t="str">
        <f>+P173</f>
        <v>円</v>
      </c>
      <c r="S147" s="213"/>
      <c r="T147" s="213"/>
      <c r="U147" s="213"/>
      <c r="V147" s="213"/>
      <c r="W147" s="213"/>
      <c r="X147" s="213"/>
    </row>
    <row r="148" spans="2:24" ht="45.75" customHeight="1">
      <c r="B148" s="53" t="s">
        <v>157</v>
      </c>
      <c r="C148" s="818" t="s">
        <v>186</v>
      </c>
      <c r="D148" s="819"/>
      <c r="E148" s="820">
        <f>+E183</f>
        <v>0</v>
      </c>
      <c r="F148" s="820"/>
      <c r="G148" s="820"/>
      <c r="H148" s="133" t="str">
        <f>H183</f>
        <v>箇所</v>
      </c>
      <c r="I148" s="820">
        <f>+I183</f>
        <v>0</v>
      </c>
      <c r="J148" s="820"/>
      <c r="K148" s="820"/>
      <c r="L148" s="133" t="str">
        <f>L183</f>
        <v>箇所</v>
      </c>
      <c r="M148" s="820">
        <f>+M183</f>
        <v>0</v>
      </c>
      <c r="N148" s="820"/>
      <c r="O148" s="820"/>
      <c r="P148" s="133" t="str">
        <f>P183</f>
        <v>箇所</v>
      </c>
      <c r="S148" s="213"/>
      <c r="T148" s="213"/>
      <c r="U148" s="213"/>
      <c r="V148" s="213"/>
      <c r="W148" s="213"/>
      <c r="X148" s="213"/>
    </row>
    <row r="149" spans="2:24" ht="45.75" customHeight="1">
      <c r="B149" s="53" t="s">
        <v>187</v>
      </c>
      <c r="C149" s="806">
        <f>C189</f>
        <v>0</v>
      </c>
      <c r="D149" s="807"/>
      <c r="E149" s="808">
        <f>G192</f>
        <v>0</v>
      </c>
      <c r="F149" s="808"/>
      <c r="G149" s="808"/>
      <c r="H149" s="134" t="str">
        <f>H192</f>
        <v>％</v>
      </c>
      <c r="I149" s="808">
        <f>K192</f>
        <v>0</v>
      </c>
      <c r="J149" s="808"/>
      <c r="K149" s="808"/>
      <c r="L149" s="134" t="str">
        <f>L192</f>
        <v>％</v>
      </c>
      <c r="M149" s="808">
        <f>O192</f>
        <v>180</v>
      </c>
      <c r="N149" s="808"/>
      <c r="O149" s="808"/>
      <c r="P149" s="203" t="str">
        <f>P192</f>
        <v>％</v>
      </c>
      <c r="S149" s="213"/>
      <c r="T149" s="213"/>
      <c r="U149" s="213"/>
      <c r="V149" s="213"/>
      <c r="W149" s="213"/>
      <c r="X149" s="213"/>
    </row>
    <row r="150" spans="2:24" ht="15.75" customHeight="1">
      <c r="B150" s="54" t="s">
        <v>188</v>
      </c>
      <c r="C150" s="70"/>
      <c r="D150" s="70"/>
      <c r="E150" s="105"/>
      <c r="F150" s="105"/>
      <c r="G150" s="105"/>
      <c r="H150" s="25"/>
      <c r="I150" s="105"/>
      <c r="J150" s="105"/>
      <c r="K150" s="105"/>
      <c r="L150" s="25"/>
      <c r="M150" s="105"/>
      <c r="N150" s="105"/>
      <c r="O150" s="105"/>
      <c r="P150" s="25"/>
      <c r="S150" s="213"/>
      <c r="T150" s="213"/>
      <c r="U150" s="213"/>
      <c r="V150" s="213"/>
      <c r="W150" s="213"/>
      <c r="X150" s="213"/>
    </row>
    <row r="151" spans="2:24" ht="10.5" customHeight="1">
      <c r="B151" s="55"/>
      <c r="C151" s="70"/>
      <c r="D151" s="70"/>
      <c r="E151" s="105"/>
      <c r="F151" s="105"/>
      <c r="G151" s="105"/>
      <c r="H151" s="25"/>
      <c r="I151" s="105"/>
      <c r="J151" s="105"/>
      <c r="K151" s="105"/>
      <c r="L151" s="25"/>
      <c r="M151" s="105"/>
      <c r="N151" s="105"/>
      <c r="O151" s="105"/>
      <c r="P151" s="25"/>
      <c r="S151" s="213"/>
      <c r="T151" s="213"/>
      <c r="U151" s="213"/>
      <c r="V151" s="213"/>
      <c r="W151" s="213"/>
      <c r="X151" s="213"/>
    </row>
    <row r="152" spans="2:24" ht="19.5" customHeight="1">
      <c r="B152" s="1" t="s">
        <v>189</v>
      </c>
      <c r="S152" s="213"/>
      <c r="T152" s="213"/>
      <c r="U152" s="213"/>
      <c r="V152" s="213"/>
      <c r="W152" s="213"/>
      <c r="X152" s="213"/>
    </row>
    <row r="153" spans="2:24" ht="3.75" customHeight="1">
      <c r="S153" s="213"/>
      <c r="T153" s="213"/>
      <c r="U153" s="213"/>
      <c r="V153" s="213"/>
      <c r="W153" s="213"/>
      <c r="X153" s="213"/>
    </row>
    <row r="154" spans="2:24" ht="24" customHeight="1">
      <c r="B154" s="53" t="s">
        <v>184</v>
      </c>
      <c r="C154" s="796" t="s">
        <v>83</v>
      </c>
      <c r="D154" s="796"/>
      <c r="E154" s="107" t="s">
        <v>192</v>
      </c>
      <c r="F154" s="110"/>
      <c r="G154" s="127"/>
      <c r="S154" s="213"/>
      <c r="T154" s="213"/>
      <c r="U154" s="213"/>
      <c r="V154" s="213"/>
      <c r="W154" s="213"/>
      <c r="X154" s="213"/>
    </row>
    <row r="155" spans="2:24" ht="23.25" customHeight="1">
      <c r="C155" s="772" t="s">
        <v>193</v>
      </c>
      <c r="D155" s="772"/>
      <c r="E155" s="99"/>
      <c r="F155" s="809"/>
      <c r="G155" s="810"/>
      <c r="H155" s="127"/>
      <c r="I155" s="147"/>
      <c r="J155" s="811" t="str">
        <f>IF(F155&gt;0,F155+1,"  ")</f>
        <v xml:space="preserve">  </v>
      </c>
      <c r="K155" s="811" t="str">
        <f>IF(G155&gt;0,G155+1,"  ")</f>
        <v xml:space="preserve">  </v>
      </c>
      <c r="L155" s="172"/>
      <c r="M155" s="186"/>
      <c r="N155" s="811" t="str">
        <f>IF(F155&gt;0,F155+2," ")</f>
        <v xml:space="preserve"> </v>
      </c>
      <c r="O155" s="811" t="str">
        <f>IF(G155&gt;0,G155+2," ")</f>
        <v xml:space="preserve"> </v>
      </c>
      <c r="P155" s="204"/>
      <c r="S155" s="213"/>
      <c r="T155" s="213"/>
      <c r="U155" s="213"/>
      <c r="V155" s="213"/>
      <c r="W155" s="213"/>
      <c r="X155" s="213"/>
    </row>
    <row r="156" spans="2:24" ht="23.25" customHeight="1">
      <c r="C156" s="776" t="s">
        <v>15</v>
      </c>
      <c r="D156" s="776"/>
      <c r="E156" s="65"/>
      <c r="F156" s="34"/>
      <c r="G156" s="34"/>
      <c r="H156" s="135" t="s">
        <v>5</v>
      </c>
      <c r="I156" s="148"/>
      <c r="J156" s="160"/>
      <c r="K156" s="160"/>
      <c r="L156" s="135" t="s">
        <v>5</v>
      </c>
      <c r="M156" s="148"/>
      <c r="N156" s="160"/>
      <c r="O156" s="160"/>
      <c r="P156" s="130" t="s">
        <v>5</v>
      </c>
      <c r="S156" s="213"/>
      <c r="T156" s="213"/>
      <c r="U156" s="213"/>
      <c r="V156" s="213"/>
      <c r="W156" s="213"/>
      <c r="X156" s="213"/>
    </row>
    <row r="157" spans="2:24" ht="23.25" customHeight="1">
      <c r="C157" s="706" t="s">
        <v>194</v>
      </c>
      <c r="D157" s="706"/>
      <c r="E157" s="804"/>
      <c r="F157" s="804"/>
      <c r="G157" s="804"/>
      <c r="H157" s="136"/>
      <c r="I157" s="805">
        <f>E157</f>
        <v>0</v>
      </c>
      <c r="J157" s="805"/>
      <c r="K157" s="805"/>
      <c r="L157" s="136"/>
      <c r="M157" s="805">
        <f>E157</f>
        <v>0</v>
      </c>
      <c r="N157" s="805"/>
      <c r="O157" s="805"/>
      <c r="P157" s="140"/>
      <c r="S157" s="213"/>
      <c r="T157" s="213"/>
      <c r="U157" s="213"/>
      <c r="V157" s="213"/>
      <c r="W157" s="213"/>
      <c r="X157" s="213"/>
    </row>
    <row r="158" spans="2:24" ht="23.25" customHeight="1">
      <c r="C158" s="71"/>
      <c r="D158" s="90" t="s">
        <v>195</v>
      </c>
      <c r="E158" s="789"/>
      <c r="F158" s="789"/>
      <c r="G158" s="789"/>
      <c r="H158" s="137" t="s">
        <v>315</v>
      </c>
      <c r="I158" s="789"/>
      <c r="J158" s="789"/>
      <c r="K158" s="789"/>
      <c r="L158" s="173" t="str">
        <f>H158</f>
        <v>円</v>
      </c>
      <c r="M158" s="789"/>
      <c r="N158" s="789"/>
      <c r="O158" s="789"/>
      <c r="P158" s="173" t="str">
        <f>H158</f>
        <v>円</v>
      </c>
      <c r="S158" s="213"/>
      <c r="T158" s="213"/>
      <c r="U158" s="213"/>
      <c r="V158" s="213"/>
      <c r="W158" s="213"/>
      <c r="X158" s="213"/>
    </row>
    <row r="159" spans="2:24" ht="23.25" customHeight="1">
      <c r="C159" s="72"/>
      <c r="D159" s="91" t="s">
        <v>196</v>
      </c>
      <c r="E159" s="792"/>
      <c r="F159" s="792"/>
      <c r="G159" s="792"/>
      <c r="H159" s="138" t="s">
        <v>317</v>
      </c>
      <c r="I159" s="792"/>
      <c r="J159" s="792"/>
      <c r="K159" s="792"/>
      <c r="L159" s="174" t="str">
        <f>H159</f>
        <v>Kg</v>
      </c>
      <c r="M159" s="792"/>
      <c r="N159" s="792"/>
      <c r="O159" s="792"/>
      <c r="P159" s="174" t="str">
        <f>H159</f>
        <v>Kg</v>
      </c>
      <c r="S159" s="213"/>
      <c r="T159" s="213"/>
      <c r="U159" s="213"/>
      <c r="V159" s="213"/>
      <c r="W159" s="213"/>
      <c r="X159" s="213"/>
    </row>
    <row r="160" spans="2:24" ht="23.25" customHeight="1">
      <c r="C160" s="73"/>
      <c r="D160" s="92" t="s">
        <v>83</v>
      </c>
      <c r="E160" s="803">
        <f>+E158*E159</f>
        <v>0</v>
      </c>
      <c r="F160" s="803"/>
      <c r="G160" s="803"/>
      <c r="H160" s="139" t="s">
        <v>114</v>
      </c>
      <c r="I160" s="803">
        <f>+I158*I159</f>
        <v>0</v>
      </c>
      <c r="J160" s="803"/>
      <c r="K160" s="803"/>
      <c r="L160" s="175" t="str">
        <f>H160</f>
        <v>円</v>
      </c>
      <c r="M160" s="803">
        <f>+M158*M159</f>
        <v>0</v>
      </c>
      <c r="N160" s="803"/>
      <c r="O160" s="803"/>
      <c r="P160" s="205" t="str">
        <f>H160</f>
        <v>円</v>
      </c>
      <c r="S160" s="213"/>
      <c r="T160" s="213"/>
      <c r="U160" s="213"/>
      <c r="V160" s="213"/>
      <c r="W160" s="213"/>
      <c r="X160" s="213"/>
    </row>
    <row r="161" spans="2:24" ht="23.25" customHeight="1">
      <c r="C161" s="802" t="s">
        <v>194</v>
      </c>
      <c r="D161" s="802"/>
      <c r="E161" s="800"/>
      <c r="F161" s="800"/>
      <c r="G161" s="800"/>
      <c r="H161" s="140"/>
      <c r="I161" s="801">
        <f>E161</f>
        <v>0</v>
      </c>
      <c r="J161" s="801"/>
      <c r="K161" s="801"/>
      <c r="L161" s="140"/>
      <c r="M161" s="801">
        <f>E161</f>
        <v>0</v>
      </c>
      <c r="N161" s="801"/>
      <c r="O161" s="801"/>
      <c r="P161" s="140"/>
      <c r="S161" s="213"/>
      <c r="T161" s="213"/>
      <c r="U161" s="213"/>
      <c r="V161" s="213"/>
      <c r="W161" s="213"/>
      <c r="X161" s="213"/>
    </row>
    <row r="162" spans="2:24" ht="23.25" customHeight="1">
      <c r="C162" s="71"/>
      <c r="D162" s="93" t="s">
        <v>195</v>
      </c>
      <c r="E162" s="789"/>
      <c r="F162" s="789"/>
      <c r="G162" s="789"/>
      <c r="H162" s="137" t="s">
        <v>315</v>
      </c>
      <c r="I162" s="789"/>
      <c r="J162" s="789"/>
      <c r="K162" s="789"/>
      <c r="L162" s="173" t="str">
        <f>H162</f>
        <v>円</v>
      </c>
      <c r="M162" s="789"/>
      <c r="N162" s="789"/>
      <c r="O162" s="789"/>
      <c r="P162" s="173" t="str">
        <f>H162</f>
        <v>円</v>
      </c>
      <c r="S162" s="213"/>
      <c r="T162" s="213"/>
      <c r="U162" s="213"/>
      <c r="V162" s="213"/>
      <c r="W162" s="213"/>
      <c r="X162" s="213"/>
    </row>
    <row r="163" spans="2:24" ht="23.25" customHeight="1">
      <c r="C163" s="72"/>
      <c r="D163" s="91" t="s">
        <v>196</v>
      </c>
      <c r="E163" s="792"/>
      <c r="F163" s="792"/>
      <c r="G163" s="792"/>
      <c r="H163" s="138" t="s">
        <v>317</v>
      </c>
      <c r="I163" s="792"/>
      <c r="J163" s="792"/>
      <c r="K163" s="792"/>
      <c r="L163" s="174" t="str">
        <f>H163</f>
        <v>Kg</v>
      </c>
      <c r="M163" s="792"/>
      <c r="N163" s="792"/>
      <c r="O163" s="792"/>
      <c r="P163" s="174" t="str">
        <f>H163</f>
        <v>Kg</v>
      </c>
      <c r="S163" s="213"/>
      <c r="T163" s="213"/>
      <c r="U163" s="213"/>
      <c r="V163" s="213"/>
      <c r="W163" s="213"/>
      <c r="X163" s="213"/>
    </row>
    <row r="164" spans="2:24" ht="23.25" customHeight="1">
      <c r="C164" s="73"/>
      <c r="D164" s="92" t="s">
        <v>83</v>
      </c>
      <c r="E164" s="795">
        <f>+E162*E163</f>
        <v>0</v>
      </c>
      <c r="F164" s="795"/>
      <c r="G164" s="795"/>
      <c r="H164" s="139" t="s">
        <v>114</v>
      </c>
      <c r="I164" s="795">
        <f>+I162*I163</f>
        <v>0</v>
      </c>
      <c r="J164" s="795"/>
      <c r="K164" s="795"/>
      <c r="L164" s="176" t="s">
        <v>114</v>
      </c>
      <c r="M164" s="795">
        <f>+M162*M163</f>
        <v>0</v>
      </c>
      <c r="N164" s="795"/>
      <c r="O164" s="795"/>
      <c r="P164" s="205" t="str">
        <f>H164</f>
        <v>円</v>
      </c>
      <c r="S164" s="213"/>
      <c r="T164" s="213"/>
      <c r="U164" s="213"/>
      <c r="V164" s="213"/>
      <c r="W164" s="213"/>
      <c r="X164" s="213"/>
    </row>
    <row r="165" spans="2:24" ht="23.25" customHeight="1">
      <c r="C165" s="802" t="s">
        <v>194</v>
      </c>
      <c r="D165" s="802"/>
      <c r="E165" s="800"/>
      <c r="F165" s="800"/>
      <c r="G165" s="800"/>
      <c r="H165" s="140"/>
      <c r="I165" s="801">
        <f>E165</f>
        <v>0</v>
      </c>
      <c r="J165" s="801"/>
      <c r="K165" s="801"/>
      <c r="L165" s="140"/>
      <c r="M165" s="801">
        <f>E165</f>
        <v>0</v>
      </c>
      <c r="N165" s="801"/>
      <c r="O165" s="801"/>
      <c r="P165" s="140"/>
      <c r="S165" s="213"/>
      <c r="T165" s="213"/>
      <c r="U165" s="213"/>
      <c r="V165" s="213"/>
      <c r="W165" s="213"/>
      <c r="X165" s="213"/>
    </row>
    <row r="166" spans="2:24" ht="23.25" customHeight="1">
      <c r="C166" s="71"/>
      <c r="D166" s="93" t="s">
        <v>195</v>
      </c>
      <c r="E166" s="789"/>
      <c r="F166" s="789"/>
      <c r="G166" s="789"/>
      <c r="H166" s="137" t="s">
        <v>315</v>
      </c>
      <c r="I166" s="789"/>
      <c r="J166" s="789"/>
      <c r="K166" s="789"/>
      <c r="L166" s="173" t="str">
        <f>H166</f>
        <v>円</v>
      </c>
      <c r="M166" s="789"/>
      <c r="N166" s="789"/>
      <c r="O166" s="789"/>
      <c r="P166" s="173" t="str">
        <f>H166</f>
        <v>円</v>
      </c>
      <c r="S166" s="213"/>
      <c r="T166" s="213"/>
      <c r="U166" s="213"/>
      <c r="V166" s="213"/>
      <c r="W166" s="213"/>
      <c r="X166" s="213"/>
    </row>
    <row r="167" spans="2:24" ht="23.25" customHeight="1">
      <c r="C167" s="72"/>
      <c r="D167" s="91" t="s">
        <v>196</v>
      </c>
      <c r="E167" s="792"/>
      <c r="F167" s="792"/>
      <c r="G167" s="792"/>
      <c r="H167" s="138" t="s">
        <v>317</v>
      </c>
      <c r="I167" s="792"/>
      <c r="J167" s="792"/>
      <c r="K167" s="792"/>
      <c r="L167" s="174" t="str">
        <f>H167</f>
        <v>Kg</v>
      </c>
      <c r="M167" s="792"/>
      <c r="N167" s="792"/>
      <c r="O167" s="792"/>
      <c r="P167" s="174" t="str">
        <f>H167</f>
        <v>Kg</v>
      </c>
      <c r="S167" s="213"/>
      <c r="T167" s="213"/>
      <c r="U167" s="213"/>
      <c r="V167" s="213"/>
      <c r="W167" s="213"/>
      <c r="X167" s="213"/>
    </row>
    <row r="168" spans="2:24" ht="23.25" customHeight="1">
      <c r="C168" s="73"/>
      <c r="D168" s="92" t="s">
        <v>83</v>
      </c>
      <c r="E168" s="795">
        <f>+E166*E167</f>
        <v>0</v>
      </c>
      <c r="F168" s="795"/>
      <c r="G168" s="795"/>
      <c r="H168" s="139" t="s">
        <v>114</v>
      </c>
      <c r="I168" s="795">
        <f>+I166*I167</f>
        <v>0</v>
      </c>
      <c r="J168" s="795"/>
      <c r="K168" s="795"/>
      <c r="L168" s="139" t="s">
        <v>114</v>
      </c>
      <c r="M168" s="795">
        <f>+M166*M167</f>
        <v>0</v>
      </c>
      <c r="N168" s="795"/>
      <c r="O168" s="795"/>
      <c r="P168" s="139" t="s">
        <v>114</v>
      </c>
      <c r="S168" s="213"/>
      <c r="T168" s="213"/>
      <c r="U168" s="213"/>
      <c r="V168" s="213"/>
      <c r="W168" s="213"/>
      <c r="X168" s="213"/>
    </row>
    <row r="169" spans="2:24" ht="23.25" customHeight="1">
      <c r="C169" s="798" t="s">
        <v>199</v>
      </c>
      <c r="D169" s="798"/>
      <c r="E169" s="795">
        <f>SUM(E160,E164,E168)</f>
        <v>0</v>
      </c>
      <c r="F169" s="795"/>
      <c r="G169" s="795"/>
      <c r="H169" s="139" t="s">
        <v>114</v>
      </c>
      <c r="I169" s="795">
        <f>SUM(I160,I164,I168)</f>
        <v>0</v>
      </c>
      <c r="J169" s="795"/>
      <c r="K169" s="795"/>
      <c r="L169" s="139" t="s">
        <v>114</v>
      </c>
      <c r="M169" s="795">
        <f>SUM(M160,M164,M168)</f>
        <v>0</v>
      </c>
      <c r="N169" s="795"/>
      <c r="O169" s="795"/>
      <c r="P169" s="139" t="s">
        <v>114</v>
      </c>
      <c r="S169" s="213"/>
      <c r="T169" s="213"/>
      <c r="U169" s="213"/>
      <c r="V169" s="213"/>
      <c r="W169" s="213"/>
      <c r="X169" s="213"/>
    </row>
    <row r="170" spans="2:24" ht="23.25" customHeight="1">
      <c r="C170" s="799" t="s">
        <v>201</v>
      </c>
      <c r="D170" s="799"/>
      <c r="E170" s="800"/>
      <c r="F170" s="800"/>
      <c r="G170" s="800"/>
      <c r="H170" s="140"/>
      <c r="I170" s="801">
        <f>E170</f>
        <v>0</v>
      </c>
      <c r="J170" s="801"/>
      <c r="K170" s="801"/>
      <c r="L170" s="140"/>
      <c r="M170" s="801">
        <f>E170</f>
        <v>0</v>
      </c>
      <c r="N170" s="801"/>
      <c r="O170" s="801"/>
      <c r="P170" s="206"/>
      <c r="S170" s="213"/>
      <c r="T170" s="213"/>
      <c r="U170" s="213"/>
      <c r="V170" s="213"/>
      <c r="W170" s="213"/>
      <c r="X170" s="213"/>
    </row>
    <row r="171" spans="2:24" ht="23.25" customHeight="1">
      <c r="C171" s="74"/>
      <c r="D171" s="94" t="s">
        <v>223</v>
      </c>
      <c r="E171" s="789"/>
      <c r="F171" s="789"/>
      <c r="G171" s="789"/>
      <c r="H171" s="137" t="s">
        <v>315</v>
      </c>
      <c r="I171" s="789"/>
      <c r="J171" s="789"/>
      <c r="K171" s="789"/>
      <c r="L171" s="173" t="str">
        <f>H171</f>
        <v>円</v>
      </c>
      <c r="M171" s="789"/>
      <c r="N171" s="789"/>
      <c r="O171" s="789"/>
      <c r="P171" s="173" t="str">
        <f>H171</f>
        <v>円</v>
      </c>
      <c r="S171" s="213"/>
      <c r="T171" s="213"/>
      <c r="U171" s="213"/>
      <c r="V171" s="213"/>
      <c r="W171" s="213"/>
      <c r="X171" s="213"/>
    </row>
    <row r="172" spans="2:24" ht="23.25" customHeight="1">
      <c r="C172" s="75"/>
      <c r="D172" s="95" t="s">
        <v>316</v>
      </c>
      <c r="E172" s="792"/>
      <c r="F172" s="792"/>
      <c r="G172" s="792"/>
      <c r="H172" s="138" t="s">
        <v>317</v>
      </c>
      <c r="I172" s="792"/>
      <c r="J172" s="792"/>
      <c r="K172" s="792"/>
      <c r="L172" s="174" t="str">
        <f>H172</f>
        <v>Kg</v>
      </c>
      <c r="M172" s="792"/>
      <c r="N172" s="792"/>
      <c r="O172" s="792"/>
      <c r="P172" s="174" t="str">
        <f>H172</f>
        <v>Kg</v>
      </c>
      <c r="S172" s="213"/>
      <c r="T172" s="213"/>
      <c r="U172" s="213"/>
      <c r="V172" s="213"/>
      <c r="W172" s="213"/>
      <c r="X172" s="213"/>
    </row>
    <row r="173" spans="2:24" ht="30.75" customHeight="1">
      <c r="C173" s="793" t="s">
        <v>145</v>
      </c>
      <c r="D173" s="794"/>
      <c r="E173" s="795">
        <f>+E171*E172</f>
        <v>0</v>
      </c>
      <c r="F173" s="795"/>
      <c r="G173" s="795"/>
      <c r="H173" s="139" t="s">
        <v>114</v>
      </c>
      <c r="I173" s="795">
        <f>+I171*I172</f>
        <v>0</v>
      </c>
      <c r="J173" s="795"/>
      <c r="K173" s="795"/>
      <c r="L173" s="139" t="s">
        <v>114</v>
      </c>
      <c r="M173" s="795">
        <f>+M171*M172</f>
        <v>0</v>
      </c>
      <c r="N173" s="795"/>
      <c r="O173" s="795"/>
      <c r="P173" s="139" t="s">
        <v>114</v>
      </c>
      <c r="S173" s="213"/>
      <c r="T173" s="213"/>
      <c r="U173" s="213"/>
      <c r="V173" s="213"/>
      <c r="W173" s="213"/>
      <c r="X173" s="213"/>
    </row>
    <row r="174" spans="2:24" ht="9.75" customHeight="1">
      <c r="S174" s="213"/>
      <c r="T174" s="213"/>
      <c r="U174" s="213"/>
      <c r="V174" s="213"/>
      <c r="W174" s="213"/>
      <c r="X174" s="213"/>
    </row>
    <row r="175" spans="2:24" ht="9.75" customHeight="1">
      <c r="S175" s="213"/>
      <c r="T175" s="213"/>
      <c r="U175" s="213"/>
      <c r="V175" s="213"/>
      <c r="W175" s="213"/>
      <c r="X175" s="213"/>
    </row>
    <row r="176" spans="2:24" ht="24" customHeight="1">
      <c r="B176" s="53" t="s">
        <v>157</v>
      </c>
      <c r="C176" s="796" t="s">
        <v>186</v>
      </c>
      <c r="D176" s="796"/>
      <c r="E176" s="107" t="s">
        <v>140</v>
      </c>
      <c r="F176" s="110"/>
      <c r="G176" s="127"/>
      <c r="H176" s="25" t="s">
        <v>22</v>
      </c>
      <c r="S176" s="213"/>
      <c r="T176" s="213"/>
      <c r="U176" s="213"/>
      <c r="V176" s="213"/>
      <c r="W176" s="213"/>
      <c r="X176" s="213"/>
    </row>
    <row r="177" spans="2:24" ht="16.5" customHeight="1">
      <c r="C177" s="772" t="s">
        <v>193</v>
      </c>
      <c r="D177" s="772"/>
      <c r="E177" s="99"/>
      <c r="F177" s="773"/>
      <c r="G177" s="774"/>
      <c r="H177" s="127"/>
      <c r="I177" s="147"/>
      <c r="J177" s="797" t="str">
        <f>IF(F177&gt;0,F177+1,"  ")</f>
        <v xml:space="preserve">  </v>
      </c>
      <c r="K177" s="797" t="str">
        <f>IF(G177&gt;0,G177+1,"  ")</f>
        <v xml:space="preserve">  </v>
      </c>
      <c r="L177" s="177"/>
      <c r="M177" s="147"/>
      <c r="N177" s="797" t="str">
        <f>IF(F177&gt;0,F177+2," ")</f>
        <v xml:space="preserve"> </v>
      </c>
      <c r="O177" s="797" t="str">
        <f>IF(G177&gt;0,G177+2," ")</f>
        <v xml:space="preserve"> </v>
      </c>
      <c r="P177" s="177"/>
      <c r="S177" s="213"/>
      <c r="T177" s="213"/>
      <c r="U177" s="213"/>
      <c r="V177" s="213"/>
      <c r="W177" s="213"/>
      <c r="X177" s="213"/>
    </row>
    <row r="178" spans="2:24" ht="16.5" customHeight="1">
      <c r="C178" s="776" t="s">
        <v>15</v>
      </c>
      <c r="D178" s="776"/>
      <c r="E178" s="109"/>
      <c r="F178" s="122"/>
      <c r="G178" s="122"/>
      <c r="H178" s="130" t="s">
        <v>5</v>
      </c>
      <c r="I178" s="149"/>
      <c r="J178" s="159"/>
      <c r="K178" s="159"/>
      <c r="L178" s="130" t="s">
        <v>5</v>
      </c>
      <c r="M178" s="149"/>
      <c r="N178" s="159"/>
      <c r="O178" s="159"/>
      <c r="P178" s="130" t="s">
        <v>5</v>
      </c>
      <c r="S178" s="213"/>
      <c r="T178" s="213"/>
      <c r="U178" s="213"/>
      <c r="V178" s="213"/>
      <c r="W178" s="213"/>
      <c r="X178" s="213"/>
    </row>
    <row r="179" spans="2:24" ht="29.25" customHeight="1">
      <c r="C179" s="787" t="s">
        <v>11</v>
      </c>
      <c r="D179" s="788"/>
      <c r="E179" s="789"/>
      <c r="F179" s="789"/>
      <c r="G179" s="789"/>
      <c r="H179" s="141" t="s">
        <v>202</v>
      </c>
      <c r="I179" s="789"/>
      <c r="J179" s="789"/>
      <c r="K179" s="789"/>
      <c r="L179" s="178" t="s">
        <v>202</v>
      </c>
      <c r="M179" s="789"/>
      <c r="N179" s="789"/>
      <c r="O179" s="789"/>
      <c r="P179" s="178" t="s">
        <v>202</v>
      </c>
      <c r="S179" s="213"/>
      <c r="T179" s="213"/>
      <c r="U179" s="213"/>
      <c r="V179" s="213"/>
      <c r="W179" s="213"/>
      <c r="X179" s="213"/>
    </row>
    <row r="180" spans="2:24" ht="22.5" customHeight="1">
      <c r="C180" s="790" t="s">
        <v>203</v>
      </c>
      <c r="D180" s="791"/>
      <c r="E180" s="785"/>
      <c r="F180" s="785"/>
      <c r="G180" s="785"/>
      <c r="H180" s="142" t="s">
        <v>202</v>
      </c>
      <c r="I180" s="785"/>
      <c r="J180" s="785"/>
      <c r="K180" s="785"/>
      <c r="L180" s="179" t="s">
        <v>202</v>
      </c>
      <c r="M180" s="785"/>
      <c r="N180" s="785"/>
      <c r="O180" s="785"/>
      <c r="P180" s="179" t="s">
        <v>202</v>
      </c>
      <c r="S180" s="213"/>
      <c r="T180" s="213"/>
      <c r="U180" s="213"/>
      <c r="V180" s="213"/>
      <c r="W180" s="213"/>
      <c r="X180" s="213"/>
    </row>
    <row r="181" spans="2:24" ht="22.5" customHeight="1">
      <c r="C181" s="781" t="s">
        <v>2</v>
      </c>
      <c r="D181" s="782"/>
      <c r="E181" s="731"/>
      <c r="F181" s="731"/>
      <c r="G181" s="731"/>
      <c r="H181" s="142" t="s">
        <v>202</v>
      </c>
      <c r="I181" s="731"/>
      <c r="J181" s="731"/>
      <c r="K181" s="731"/>
      <c r="L181" s="179" t="s">
        <v>202</v>
      </c>
      <c r="M181" s="731"/>
      <c r="N181" s="731"/>
      <c r="O181" s="731"/>
      <c r="P181" s="179" t="s">
        <v>202</v>
      </c>
      <c r="S181" s="213"/>
      <c r="T181" s="213"/>
      <c r="U181" s="213"/>
      <c r="V181" s="213"/>
      <c r="W181" s="213"/>
      <c r="X181" s="213"/>
    </row>
    <row r="182" spans="2:24" ht="22.5" customHeight="1">
      <c r="C182" s="783" t="s">
        <v>185</v>
      </c>
      <c r="D182" s="784"/>
      <c r="E182" s="785"/>
      <c r="F182" s="785"/>
      <c r="G182" s="785"/>
      <c r="H182" s="142" t="s">
        <v>202</v>
      </c>
      <c r="I182" s="785"/>
      <c r="J182" s="785"/>
      <c r="K182" s="785"/>
      <c r="L182" s="179" t="s">
        <v>202</v>
      </c>
      <c r="M182" s="785"/>
      <c r="N182" s="785"/>
      <c r="O182" s="785"/>
      <c r="P182" s="179" t="s">
        <v>202</v>
      </c>
      <c r="S182" s="213"/>
      <c r="T182" s="213"/>
      <c r="U182" s="213"/>
      <c r="V182" s="213"/>
      <c r="W182" s="213"/>
      <c r="X182" s="213"/>
    </row>
    <row r="183" spans="2:24" ht="22.5" customHeight="1">
      <c r="C183" s="686" t="s">
        <v>133</v>
      </c>
      <c r="D183" s="686"/>
      <c r="E183" s="786">
        <f>SUM(E179:G182)</f>
        <v>0</v>
      </c>
      <c r="F183" s="786"/>
      <c r="G183" s="786"/>
      <c r="H183" s="143" t="s">
        <v>202</v>
      </c>
      <c r="I183" s="786">
        <f>SUM(I179:K182)</f>
        <v>0</v>
      </c>
      <c r="J183" s="786"/>
      <c r="K183" s="786"/>
      <c r="L183" s="180" t="s">
        <v>202</v>
      </c>
      <c r="M183" s="786">
        <f>SUM(M179:O182)</f>
        <v>0</v>
      </c>
      <c r="N183" s="786"/>
      <c r="O183" s="786"/>
      <c r="P183" s="207" t="s">
        <v>202</v>
      </c>
      <c r="S183" s="213"/>
      <c r="T183" s="213"/>
      <c r="U183" s="213"/>
      <c r="V183" s="213"/>
      <c r="W183" s="213"/>
      <c r="X183" s="213"/>
    </row>
    <row r="184" spans="2:24" ht="18.75">
      <c r="S184" s="213"/>
      <c r="T184" s="213"/>
      <c r="U184" s="213"/>
      <c r="V184" s="213"/>
      <c r="W184" s="213"/>
      <c r="X184" s="213"/>
    </row>
    <row r="185" spans="2:24" ht="18.75">
      <c r="S185" s="213"/>
      <c r="T185" s="213"/>
      <c r="U185" s="213"/>
      <c r="V185" s="213"/>
      <c r="W185" s="213"/>
      <c r="X185" s="213"/>
    </row>
    <row r="186" spans="2:24" ht="24" customHeight="1">
      <c r="B186" s="53" t="s">
        <v>187</v>
      </c>
      <c r="C186" s="771"/>
      <c r="D186" s="771"/>
      <c r="E186" s="107" t="s">
        <v>140</v>
      </c>
      <c r="F186" s="110"/>
      <c r="G186" s="127"/>
      <c r="S186" s="213"/>
      <c r="T186" s="213"/>
      <c r="U186" s="213"/>
      <c r="V186" s="213"/>
      <c r="W186" s="213"/>
      <c r="X186" s="213"/>
    </row>
    <row r="187" spans="2:24" ht="29.25" customHeight="1">
      <c r="C187" s="772" t="s">
        <v>193</v>
      </c>
      <c r="D187" s="772"/>
      <c r="E187" s="99"/>
      <c r="F187" s="773"/>
      <c r="G187" s="774"/>
      <c r="H187" s="127"/>
      <c r="I187" s="150"/>
      <c r="J187" s="775" t="str">
        <f>IF(F187&gt;0,F187+1,"  ")</f>
        <v xml:space="preserve">  </v>
      </c>
      <c r="K187" s="775" t="str">
        <f>IF(G187&gt;0,G187+1,"  ")</f>
        <v xml:space="preserve">  </v>
      </c>
      <c r="L187" s="181"/>
      <c r="M187" s="150"/>
      <c r="N187" s="775" t="str">
        <f>IF(F187&gt;0,F187+2," ")</f>
        <v xml:space="preserve"> </v>
      </c>
      <c r="O187" s="775" t="str">
        <f>IF(G187&gt;0,G187+2," ")</f>
        <v xml:space="preserve"> </v>
      </c>
      <c r="P187" s="181"/>
      <c r="S187" s="213"/>
      <c r="T187" s="213"/>
      <c r="U187" s="213"/>
      <c r="V187" s="213"/>
      <c r="W187" s="213"/>
      <c r="X187" s="213"/>
    </row>
    <row r="188" spans="2:24" ht="29.25" customHeight="1">
      <c r="C188" s="776" t="s">
        <v>15</v>
      </c>
      <c r="D188" s="776"/>
      <c r="E188" s="109"/>
      <c r="F188" s="122"/>
      <c r="G188" s="122"/>
      <c r="H188" s="130" t="s">
        <v>5</v>
      </c>
      <c r="I188" s="151"/>
      <c r="J188" s="161"/>
      <c r="K188" s="161"/>
      <c r="L188" s="130" t="s">
        <v>5</v>
      </c>
      <c r="M188" s="151"/>
      <c r="N188" s="161"/>
      <c r="O188" s="161"/>
      <c r="P188" s="130" t="s">
        <v>5</v>
      </c>
      <c r="S188" s="213"/>
      <c r="T188" s="213"/>
      <c r="U188" s="213"/>
      <c r="V188" s="213"/>
      <c r="W188" s="213"/>
      <c r="X188" s="213"/>
    </row>
    <row r="189" spans="2:24" ht="36" customHeight="1">
      <c r="C189" s="777"/>
      <c r="D189" s="778"/>
      <c r="E189" s="110"/>
      <c r="F189" s="110"/>
      <c r="G189" s="110"/>
      <c r="H189" s="144" t="s">
        <v>314</v>
      </c>
      <c r="I189" s="99"/>
      <c r="J189" s="110"/>
      <c r="K189" s="110"/>
      <c r="L189" s="144" t="str">
        <f>H189</f>
        <v>％</v>
      </c>
      <c r="M189" s="99"/>
      <c r="N189" s="110"/>
      <c r="O189" s="110">
        <v>90</v>
      </c>
      <c r="P189" s="144" t="str">
        <f>H189</f>
        <v>％</v>
      </c>
      <c r="S189" s="213"/>
      <c r="T189" s="213"/>
      <c r="U189" s="213"/>
      <c r="V189" s="213"/>
      <c r="W189" s="213"/>
      <c r="X189" s="213"/>
    </row>
    <row r="190" spans="2:24" ht="36" hidden="1" customHeight="1">
      <c r="C190" s="779"/>
      <c r="D190" s="779"/>
      <c r="E190" s="111"/>
      <c r="F190" s="111"/>
      <c r="G190" s="111"/>
      <c r="H190" s="145"/>
      <c r="I190" s="152"/>
      <c r="J190" s="111"/>
      <c r="K190" s="111"/>
      <c r="L190" s="145"/>
      <c r="M190" s="152"/>
      <c r="N190" s="111"/>
      <c r="O190" s="111"/>
      <c r="P190" s="145"/>
      <c r="S190" s="213"/>
      <c r="T190" s="213"/>
      <c r="U190" s="213"/>
      <c r="V190" s="213"/>
      <c r="W190" s="213"/>
      <c r="X190" s="213"/>
    </row>
    <row r="191" spans="2:24" ht="36" customHeight="1">
      <c r="C191" s="780"/>
      <c r="D191" s="780"/>
      <c r="E191" s="112"/>
      <c r="F191" s="112"/>
      <c r="G191" s="112"/>
      <c r="H191" s="135" t="s">
        <v>314</v>
      </c>
      <c r="I191" s="153"/>
      <c r="J191" s="112"/>
      <c r="K191" s="112"/>
      <c r="L191" s="135" t="str">
        <f>H191</f>
        <v>％</v>
      </c>
      <c r="M191" s="153"/>
      <c r="N191" s="112"/>
      <c r="O191" s="112">
        <v>90</v>
      </c>
      <c r="P191" s="135" t="str">
        <f>H191</f>
        <v>％</v>
      </c>
      <c r="S191" s="213"/>
      <c r="T191" s="213"/>
      <c r="U191" s="213"/>
      <c r="V191" s="213"/>
      <c r="W191" s="213"/>
      <c r="X191" s="213"/>
    </row>
    <row r="192" spans="2:24" ht="36" customHeight="1">
      <c r="C192" s="686" t="s">
        <v>133</v>
      </c>
      <c r="D192" s="686"/>
      <c r="E192" s="113"/>
      <c r="F192" s="113"/>
      <c r="G192" s="113">
        <f>SUM(G189:G191)</f>
        <v>0</v>
      </c>
      <c r="H192" s="146" t="str">
        <f>H189</f>
        <v>％</v>
      </c>
      <c r="I192" s="154"/>
      <c r="J192" s="113"/>
      <c r="K192" s="113">
        <f>SUM(K189:K191)</f>
        <v>0</v>
      </c>
      <c r="L192" s="146" t="str">
        <f>H192</f>
        <v>％</v>
      </c>
      <c r="M192" s="154"/>
      <c r="N192" s="113"/>
      <c r="O192" s="113">
        <f>SUM(O189:O191)</f>
        <v>180</v>
      </c>
      <c r="P192" s="208" t="str">
        <f>H192</f>
        <v>％</v>
      </c>
      <c r="S192" s="213"/>
      <c r="T192" s="213"/>
      <c r="U192" s="213"/>
      <c r="V192" s="213"/>
      <c r="W192" s="213"/>
      <c r="X192" s="213"/>
    </row>
    <row r="193" spans="2:24" ht="20.25" customHeight="1">
      <c r="C193" s="51" t="s">
        <v>318</v>
      </c>
      <c r="S193" s="213"/>
      <c r="T193" s="213"/>
      <c r="U193" s="213"/>
      <c r="V193" s="213"/>
      <c r="W193" s="213"/>
      <c r="X193" s="213"/>
    </row>
    <row r="194" spans="2:24" ht="15.75" customHeight="1">
      <c r="C194" s="51"/>
      <c r="S194" s="213"/>
      <c r="T194" s="213"/>
      <c r="U194" s="213"/>
      <c r="V194" s="213"/>
      <c r="W194" s="213"/>
      <c r="X194" s="213"/>
    </row>
    <row r="195" spans="2:24" ht="22.5" customHeight="1">
      <c r="B195" s="1" t="s">
        <v>205</v>
      </c>
      <c r="S195" s="213"/>
      <c r="T195" s="213"/>
      <c r="U195" s="213"/>
      <c r="V195" s="213"/>
      <c r="W195" s="213"/>
      <c r="X195" s="213"/>
    </row>
    <row r="196" spans="2:24" ht="6.75" customHeight="1">
      <c r="S196" s="213"/>
      <c r="T196" s="213"/>
      <c r="U196" s="213"/>
      <c r="V196" s="213"/>
      <c r="W196" s="213"/>
      <c r="X196" s="213"/>
    </row>
    <row r="197" spans="2:24" ht="33" customHeight="1">
      <c r="B197" s="1" t="s">
        <v>207</v>
      </c>
      <c r="S197" s="213"/>
      <c r="T197" s="213"/>
      <c r="U197" s="213"/>
      <c r="V197" s="213"/>
      <c r="W197" s="213"/>
      <c r="X197" s="213"/>
    </row>
    <row r="198" spans="2:24" ht="29.25" customHeight="1">
      <c r="B198" s="707" t="s">
        <v>15</v>
      </c>
      <c r="C198" s="707"/>
      <c r="D198" s="707"/>
      <c r="E198" s="114">
        <v>10</v>
      </c>
      <c r="F198" s="123">
        <f t="shared" ref="F198:P198" si="0">IF(AND(E198&gt;0,E198&lt;12),E198+1,E198-11)</f>
        <v>11</v>
      </c>
      <c r="G198" s="123">
        <f t="shared" si="0"/>
        <v>12</v>
      </c>
      <c r="H198" s="123">
        <f t="shared" si="0"/>
        <v>1</v>
      </c>
      <c r="I198" s="123">
        <f t="shared" si="0"/>
        <v>2</v>
      </c>
      <c r="J198" s="123">
        <f t="shared" si="0"/>
        <v>3</v>
      </c>
      <c r="K198" s="123">
        <f t="shared" si="0"/>
        <v>4</v>
      </c>
      <c r="L198" s="123">
        <f t="shared" si="0"/>
        <v>5</v>
      </c>
      <c r="M198" s="123">
        <f t="shared" si="0"/>
        <v>6</v>
      </c>
      <c r="N198" s="123">
        <f t="shared" si="0"/>
        <v>7</v>
      </c>
      <c r="O198" s="123">
        <f t="shared" si="0"/>
        <v>8</v>
      </c>
      <c r="P198" s="123">
        <f t="shared" si="0"/>
        <v>9</v>
      </c>
      <c r="S198" s="213"/>
      <c r="T198" s="213"/>
      <c r="U198" s="213"/>
      <c r="V198" s="213"/>
      <c r="W198" s="213"/>
      <c r="X198" s="213"/>
    </row>
    <row r="199" spans="2:24" ht="30.75" customHeight="1">
      <c r="B199" s="769"/>
      <c r="C199" s="770"/>
      <c r="D199" s="770"/>
      <c r="E199" s="77"/>
      <c r="F199" s="77"/>
      <c r="G199" s="77"/>
      <c r="H199" s="77"/>
      <c r="I199" s="77"/>
      <c r="J199" s="77"/>
      <c r="K199" s="77"/>
      <c r="L199" s="77"/>
      <c r="M199" s="77"/>
      <c r="N199" s="77"/>
      <c r="O199" s="77"/>
      <c r="P199" s="77"/>
      <c r="S199" s="213"/>
      <c r="T199" s="213"/>
      <c r="U199" s="213"/>
      <c r="V199" s="213"/>
      <c r="W199" s="213"/>
      <c r="X199" s="213"/>
    </row>
    <row r="200" spans="2:24" ht="30.75" customHeight="1">
      <c r="B200" s="765"/>
      <c r="C200" s="765"/>
      <c r="D200" s="765"/>
      <c r="E200" s="115"/>
      <c r="F200" s="115"/>
      <c r="G200" s="76"/>
      <c r="H200" s="76"/>
      <c r="I200" s="115"/>
      <c r="J200" s="115"/>
      <c r="K200" s="115"/>
      <c r="L200" s="115"/>
      <c r="M200" s="115"/>
      <c r="N200" s="115"/>
      <c r="O200" s="115"/>
      <c r="P200" s="115"/>
      <c r="S200" s="213"/>
      <c r="T200" s="213"/>
      <c r="U200" s="213"/>
      <c r="V200" s="213"/>
      <c r="W200" s="213"/>
      <c r="X200" s="213"/>
    </row>
    <row r="201" spans="2:24" ht="30.75" customHeight="1">
      <c r="B201" s="765"/>
      <c r="C201" s="765"/>
      <c r="D201" s="765"/>
      <c r="E201" s="115"/>
      <c r="F201" s="115"/>
      <c r="G201" s="115"/>
      <c r="H201" s="115"/>
      <c r="I201" s="115"/>
      <c r="J201" s="115"/>
      <c r="K201" s="115"/>
      <c r="L201" s="115"/>
      <c r="M201" s="115"/>
      <c r="N201" s="115"/>
      <c r="O201" s="115"/>
      <c r="P201" s="115"/>
      <c r="S201" s="213"/>
      <c r="T201" s="213"/>
      <c r="U201" s="213"/>
      <c r="V201" s="213"/>
      <c r="W201" s="213"/>
      <c r="X201" s="213"/>
    </row>
    <row r="202" spans="2:24" ht="30.75" customHeight="1">
      <c r="B202" s="765"/>
      <c r="C202" s="765"/>
      <c r="D202" s="765"/>
      <c r="E202" s="115"/>
      <c r="F202" s="115"/>
      <c r="G202" s="115"/>
      <c r="H202" s="115"/>
      <c r="I202" s="115"/>
      <c r="J202" s="115"/>
      <c r="L202" s="76"/>
      <c r="M202" s="76"/>
      <c r="N202" s="115"/>
      <c r="O202" s="115"/>
      <c r="P202" s="115"/>
      <c r="S202" s="213"/>
      <c r="T202" s="213"/>
      <c r="U202" s="213"/>
      <c r="V202" s="213"/>
      <c r="W202" s="213"/>
      <c r="X202" s="213"/>
    </row>
    <row r="203" spans="2:24" ht="30.75" customHeight="1">
      <c r="B203" s="714"/>
      <c r="C203" s="715"/>
      <c r="D203" s="715"/>
      <c r="E203" s="115"/>
      <c r="F203" s="115"/>
      <c r="G203" s="115"/>
      <c r="H203" s="115"/>
      <c r="I203" s="115"/>
      <c r="J203" s="115"/>
      <c r="K203" s="115"/>
      <c r="L203" s="115"/>
      <c r="M203" s="115"/>
      <c r="N203" s="115"/>
      <c r="O203" s="115"/>
      <c r="P203" s="115"/>
      <c r="S203" s="213"/>
      <c r="T203" s="213"/>
      <c r="U203" s="213"/>
      <c r="V203" s="213"/>
      <c r="W203" s="213"/>
      <c r="X203" s="213"/>
    </row>
    <row r="204" spans="2:24" ht="30.75" customHeight="1">
      <c r="B204" s="765"/>
      <c r="C204" s="765"/>
      <c r="D204" s="765"/>
      <c r="E204" s="115"/>
      <c r="F204" s="115"/>
      <c r="G204" s="76"/>
      <c r="H204" s="115"/>
      <c r="I204" s="115"/>
      <c r="J204" s="115"/>
      <c r="K204" s="76"/>
      <c r="L204" s="115"/>
      <c r="M204" s="115"/>
      <c r="N204" s="115"/>
      <c r="O204" s="115"/>
      <c r="P204" s="115"/>
      <c r="S204" s="213"/>
      <c r="T204" s="213"/>
      <c r="U204" s="213"/>
      <c r="V204" s="213"/>
      <c r="W204" s="213"/>
      <c r="X204" s="213"/>
    </row>
    <row r="205" spans="2:24" ht="30.75" customHeight="1">
      <c r="B205" s="765"/>
      <c r="C205" s="765"/>
      <c r="D205" s="765"/>
      <c r="E205" s="115"/>
      <c r="F205" s="115"/>
      <c r="G205" s="115"/>
      <c r="H205" s="115"/>
      <c r="I205" s="115"/>
      <c r="J205" s="115"/>
      <c r="K205" s="115"/>
      <c r="L205" s="115"/>
      <c r="M205" s="115"/>
      <c r="N205" s="115"/>
      <c r="O205" s="115"/>
      <c r="P205" s="115"/>
      <c r="S205" s="213"/>
      <c r="T205" s="213"/>
      <c r="U205" s="213"/>
      <c r="V205" s="213"/>
      <c r="W205" s="213"/>
      <c r="X205" s="213"/>
    </row>
    <row r="206" spans="2:24" ht="30.75" customHeight="1">
      <c r="B206" s="765"/>
      <c r="C206" s="765"/>
      <c r="D206" s="765"/>
      <c r="E206" s="115"/>
      <c r="F206" s="115"/>
      <c r="G206" s="115"/>
      <c r="H206" s="115"/>
      <c r="I206" s="115"/>
      <c r="J206" s="115"/>
      <c r="K206" s="115"/>
      <c r="L206" s="76"/>
      <c r="M206" s="115"/>
      <c r="N206" s="76"/>
      <c r="O206" s="115"/>
      <c r="P206" s="115"/>
      <c r="S206" s="213"/>
      <c r="T206" s="213"/>
      <c r="U206" s="213"/>
      <c r="V206" s="213"/>
      <c r="W206" s="213"/>
      <c r="X206" s="213"/>
    </row>
    <row r="207" spans="2:24" ht="30.75" customHeight="1">
      <c r="B207" s="766"/>
      <c r="C207" s="766"/>
      <c r="D207" s="766"/>
      <c r="E207" s="115"/>
      <c r="F207" s="115"/>
      <c r="G207" s="76"/>
      <c r="H207" s="115"/>
      <c r="I207" s="115"/>
      <c r="J207" s="76"/>
      <c r="K207" s="115"/>
      <c r="L207" s="76"/>
      <c r="M207" s="115"/>
      <c r="N207" s="115"/>
      <c r="O207" s="76"/>
      <c r="P207" s="115"/>
      <c r="S207" s="213"/>
      <c r="T207" s="213"/>
      <c r="U207" s="213"/>
      <c r="V207" s="213"/>
      <c r="W207" s="213"/>
      <c r="X207" s="213"/>
    </row>
    <row r="208" spans="2:24" ht="30.75" customHeight="1">
      <c r="B208" s="766"/>
      <c r="C208" s="766"/>
      <c r="D208" s="766"/>
      <c r="E208" s="115"/>
      <c r="F208" s="115"/>
      <c r="G208" s="115"/>
      <c r="H208" s="115"/>
      <c r="I208" s="115"/>
      <c r="J208" s="115"/>
      <c r="K208" s="115"/>
      <c r="L208" s="115"/>
      <c r="M208" s="115"/>
      <c r="N208" s="115"/>
      <c r="O208" s="115"/>
      <c r="P208" s="115"/>
      <c r="S208" s="213"/>
      <c r="T208" s="213"/>
      <c r="U208" s="213"/>
      <c r="V208" s="213"/>
      <c r="W208" s="213"/>
      <c r="X208" s="213"/>
    </row>
    <row r="209" spans="2:24" ht="30.75" customHeight="1">
      <c r="B209" s="767"/>
      <c r="C209" s="766"/>
      <c r="D209" s="766"/>
      <c r="E209" s="115"/>
      <c r="F209" s="115"/>
      <c r="G209" s="115"/>
      <c r="H209" s="115"/>
      <c r="I209" s="115"/>
      <c r="J209" s="115"/>
      <c r="K209" s="76"/>
      <c r="L209" s="115"/>
      <c r="M209" s="115"/>
      <c r="N209" s="115"/>
      <c r="O209" s="115"/>
      <c r="P209" s="115"/>
      <c r="S209" s="213"/>
      <c r="T209" s="213"/>
      <c r="U209" s="213"/>
      <c r="V209" s="213"/>
      <c r="W209" s="213"/>
      <c r="X209" s="213"/>
    </row>
    <row r="210" spans="2:24" ht="30.75" customHeight="1">
      <c r="B210" s="768"/>
      <c r="C210" s="768"/>
      <c r="D210" s="768"/>
      <c r="E210" s="116"/>
      <c r="F210" s="116"/>
      <c r="G210" s="116"/>
      <c r="H210" s="116"/>
      <c r="I210" s="116"/>
      <c r="J210" s="116"/>
      <c r="K210" s="116"/>
      <c r="L210" s="116"/>
      <c r="M210" s="116"/>
      <c r="N210" s="116"/>
      <c r="O210" s="116"/>
      <c r="P210" s="116"/>
      <c r="S210" s="213"/>
      <c r="T210" s="213"/>
      <c r="U210" s="213"/>
      <c r="V210" s="213"/>
      <c r="W210" s="213"/>
      <c r="X210" s="213"/>
    </row>
    <row r="211" spans="2:24" ht="30.75" customHeight="1">
      <c r="B211" s="763"/>
      <c r="C211" s="763"/>
      <c r="D211" s="763"/>
      <c r="E211" s="117"/>
      <c r="F211" s="117"/>
      <c r="G211" s="117"/>
      <c r="H211" s="117"/>
      <c r="I211" s="117"/>
      <c r="J211" s="117"/>
      <c r="K211" s="117"/>
      <c r="L211" s="117"/>
      <c r="M211" s="117"/>
      <c r="N211" s="117"/>
      <c r="O211" s="196"/>
      <c r="P211" s="117"/>
      <c r="S211" s="213"/>
      <c r="T211" s="213"/>
      <c r="U211" s="213"/>
      <c r="V211" s="213"/>
      <c r="W211" s="213"/>
      <c r="X211" s="213"/>
    </row>
    <row r="212" spans="2:24" ht="18.75">
      <c r="B212" s="51" t="s">
        <v>208</v>
      </c>
      <c r="C212" s="25"/>
      <c r="D212" s="25"/>
      <c r="E212" s="25"/>
      <c r="F212" s="25"/>
      <c r="G212" s="25"/>
      <c r="H212" s="25"/>
      <c r="I212" s="25"/>
      <c r="J212" s="25"/>
      <c r="K212" s="25"/>
      <c r="L212" s="25"/>
      <c r="M212" s="25"/>
      <c r="N212" s="25"/>
      <c r="O212" s="25"/>
      <c r="P212" s="25"/>
      <c r="S212" s="213"/>
      <c r="T212" s="213"/>
      <c r="U212" s="213"/>
      <c r="V212" s="213"/>
      <c r="W212" s="213"/>
      <c r="X212" s="213"/>
    </row>
    <row r="213" spans="2:24" ht="18.75">
      <c r="B213" s="25"/>
      <c r="C213" s="25"/>
      <c r="D213" s="25"/>
      <c r="E213" s="25"/>
      <c r="F213" s="25"/>
      <c r="G213" s="25"/>
      <c r="H213" s="25"/>
      <c r="I213" s="25"/>
      <c r="J213" s="25"/>
      <c r="K213" s="25"/>
      <c r="L213" s="25"/>
      <c r="M213" s="25"/>
      <c r="N213" s="25"/>
      <c r="O213" s="25"/>
      <c r="P213" s="25"/>
      <c r="S213" s="213"/>
      <c r="T213" s="213"/>
      <c r="U213" s="213"/>
      <c r="V213" s="213"/>
      <c r="W213" s="213"/>
      <c r="X213" s="213"/>
    </row>
    <row r="214" spans="2:24" ht="33" customHeight="1">
      <c r="B214" s="1" t="s">
        <v>211</v>
      </c>
      <c r="S214" s="213"/>
      <c r="T214" s="213"/>
      <c r="U214" s="213"/>
      <c r="V214" s="213"/>
      <c r="W214" s="213"/>
      <c r="X214" s="213"/>
    </row>
    <row r="215" spans="2:24" ht="29.25" customHeight="1">
      <c r="B215" s="707" t="s">
        <v>15</v>
      </c>
      <c r="C215" s="707"/>
      <c r="D215" s="707"/>
      <c r="E215" s="114">
        <v>10</v>
      </c>
      <c r="F215" s="123">
        <f t="shared" ref="F215:P215" si="1">IF(AND(E215&gt;0,E215&lt;12),E215+1,E215-11)</f>
        <v>11</v>
      </c>
      <c r="G215" s="123">
        <f t="shared" si="1"/>
        <v>12</v>
      </c>
      <c r="H215" s="123">
        <f t="shared" si="1"/>
        <v>1</v>
      </c>
      <c r="I215" s="123">
        <f t="shared" si="1"/>
        <v>2</v>
      </c>
      <c r="J215" s="123">
        <f t="shared" si="1"/>
        <v>3</v>
      </c>
      <c r="K215" s="123">
        <f t="shared" si="1"/>
        <v>4</v>
      </c>
      <c r="L215" s="123">
        <f t="shared" si="1"/>
        <v>5</v>
      </c>
      <c r="M215" s="123">
        <f t="shared" si="1"/>
        <v>6</v>
      </c>
      <c r="N215" s="123">
        <f t="shared" si="1"/>
        <v>7</v>
      </c>
      <c r="O215" s="123">
        <f t="shared" si="1"/>
        <v>8</v>
      </c>
      <c r="P215" s="123">
        <f t="shared" si="1"/>
        <v>9</v>
      </c>
      <c r="S215" s="213"/>
      <c r="T215" s="213"/>
      <c r="U215" s="213"/>
      <c r="V215" s="213"/>
      <c r="W215" s="213"/>
      <c r="X215" s="213"/>
    </row>
    <row r="216" spans="2:24" ht="40.5" customHeight="1">
      <c r="B216" s="769"/>
      <c r="C216" s="770"/>
      <c r="D216" s="770"/>
      <c r="E216" s="77"/>
      <c r="F216" s="77"/>
      <c r="G216" s="77"/>
      <c r="H216" s="77"/>
      <c r="I216" s="77"/>
      <c r="J216" s="77"/>
      <c r="K216" s="77"/>
      <c r="L216" s="77"/>
      <c r="M216" s="77"/>
      <c r="N216" s="77"/>
      <c r="O216" s="77"/>
      <c r="P216" s="77"/>
      <c r="S216" s="213"/>
      <c r="T216" s="213"/>
      <c r="U216" s="213"/>
      <c r="V216" s="213"/>
      <c r="W216" s="213"/>
      <c r="X216" s="213"/>
    </row>
    <row r="217" spans="2:24" ht="40.5" customHeight="1">
      <c r="B217" s="765"/>
      <c r="C217" s="765"/>
      <c r="D217" s="765"/>
      <c r="E217" s="115"/>
      <c r="F217" s="115"/>
      <c r="G217" s="76"/>
      <c r="H217" s="115"/>
      <c r="I217" s="115"/>
      <c r="J217" s="115"/>
      <c r="K217" s="115"/>
      <c r="L217" s="115"/>
      <c r="M217" s="115"/>
      <c r="N217" s="115"/>
      <c r="O217" s="115"/>
      <c r="P217" s="115"/>
      <c r="S217" s="213"/>
      <c r="T217" s="213"/>
      <c r="U217" s="213"/>
      <c r="V217" s="213"/>
      <c r="W217" s="213"/>
      <c r="X217" s="213"/>
    </row>
    <row r="218" spans="2:24" ht="40.5" customHeight="1">
      <c r="B218" s="765"/>
      <c r="C218" s="765"/>
      <c r="D218" s="765"/>
      <c r="E218" s="115"/>
      <c r="F218" s="115"/>
      <c r="G218" s="115"/>
      <c r="H218" s="115"/>
      <c r="I218" s="115"/>
      <c r="J218" s="115"/>
      <c r="K218" s="115"/>
      <c r="L218" s="115"/>
      <c r="M218" s="115"/>
      <c r="N218" s="115"/>
      <c r="O218" s="115"/>
      <c r="P218" s="115"/>
      <c r="S218" s="213"/>
      <c r="T218" s="213"/>
      <c r="U218" s="213"/>
      <c r="V218" s="213"/>
      <c r="W218" s="213"/>
      <c r="X218" s="213"/>
    </row>
    <row r="219" spans="2:24" ht="40.5" customHeight="1">
      <c r="B219" s="765"/>
      <c r="C219" s="765"/>
      <c r="D219" s="765"/>
      <c r="E219" s="115"/>
      <c r="F219" s="115"/>
      <c r="G219" s="115"/>
      <c r="H219" s="115"/>
      <c r="I219" s="115"/>
      <c r="J219" s="115"/>
      <c r="K219" s="76"/>
      <c r="L219" s="115"/>
      <c r="M219" s="115"/>
      <c r="N219" s="115"/>
      <c r="O219" s="115"/>
      <c r="P219" s="115"/>
      <c r="S219" s="213"/>
      <c r="T219" s="213"/>
      <c r="U219" s="213"/>
      <c r="V219" s="213"/>
      <c r="W219" s="213"/>
      <c r="X219" s="213"/>
    </row>
    <row r="220" spans="2:24" ht="40.5" customHeight="1">
      <c r="B220" s="714"/>
      <c r="C220" s="715"/>
      <c r="D220" s="715"/>
      <c r="E220" s="115"/>
      <c r="F220" s="115"/>
      <c r="G220" s="115"/>
      <c r="H220" s="115"/>
      <c r="I220" s="115"/>
      <c r="J220" s="115"/>
      <c r="K220" s="115"/>
      <c r="L220" s="115"/>
      <c r="M220" s="115"/>
      <c r="N220" s="115"/>
      <c r="O220" s="115"/>
      <c r="P220" s="115"/>
      <c r="S220" s="213"/>
      <c r="T220" s="213"/>
      <c r="U220" s="213"/>
      <c r="V220" s="213"/>
      <c r="W220" s="213"/>
      <c r="X220" s="213"/>
    </row>
    <row r="221" spans="2:24" ht="40.5" customHeight="1">
      <c r="B221" s="765"/>
      <c r="C221" s="765"/>
      <c r="D221" s="765"/>
      <c r="E221" s="115"/>
      <c r="F221" s="115"/>
      <c r="G221" s="76"/>
      <c r="H221" s="115"/>
      <c r="I221" s="115"/>
      <c r="J221" s="115"/>
      <c r="K221" s="76"/>
      <c r="L221" s="115"/>
      <c r="M221" s="115"/>
      <c r="N221" s="115"/>
      <c r="O221" s="115"/>
      <c r="P221" s="115"/>
      <c r="S221" s="213"/>
      <c r="T221" s="213"/>
      <c r="U221" s="213"/>
      <c r="V221" s="213"/>
      <c r="W221" s="213"/>
      <c r="X221" s="213"/>
    </row>
    <row r="222" spans="2:24" ht="40.5" customHeight="1">
      <c r="B222" s="765"/>
      <c r="C222" s="765"/>
      <c r="D222" s="765"/>
      <c r="E222" s="115"/>
      <c r="F222" s="115"/>
      <c r="G222" s="115"/>
      <c r="H222" s="115"/>
      <c r="I222" s="115"/>
      <c r="J222" s="115"/>
      <c r="K222" s="115"/>
      <c r="L222" s="115"/>
      <c r="M222" s="115"/>
      <c r="N222" s="115"/>
      <c r="O222" s="115"/>
      <c r="P222" s="115"/>
      <c r="S222" s="213"/>
      <c r="T222" s="213"/>
      <c r="U222" s="213"/>
      <c r="V222" s="213"/>
      <c r="W222" s="213"/>
      <c r="X222" s="213"/>
    </row>
    <row r="223" spans="2:24" ht="40.5" customHeight="1">
      <c r="B223" s="765"/>
      <c r="C223" s="765"/>
      <c r="D223" s="765"/>
      <c r="E223" s="115"/>
      <c r="F223" s="115"/>
      <c r="G223" s="115"/>
      <c r="H223" s="115"/>
      <c r="I223" s="115"/>
      <c r="J223" s="115"/>
      <c r="K223" s="115"/>
      <c r="L223" s="76"/>
      <c r="M223" s="115"/>
      <c r="N223" s="76"/>
      <c r="O223" s="115"/>
      <c r="P223" s="115"/>
      <c r="S223" s="213"/>
      <c r="T223" s="213"/>
      <c r="U223" s="213"/>
      <c r="V223" s="213"/>
      <c r="W223" s="213"/>
      <c r="X223" s="213"/>
    </row>
    <row r="224" spans="2:24" ht="40.5" customHeight="1">
      <c r="B224" s="766"/>
      <c r="C224" s="766"/>
      <c r="D224" s="766"/>
      <c r="E224" s="115"/>
      <c r="F224" s="115"/>
      <c r="G224" s="76"/>
      <c r="H224" s="115"/>
      <c r="I224" s="115"/>
      <c r="J224" s="76"/>
      <c r="K224" s="115"/>
      <c r="L224" s="76"/>
      <c r="M224" s="115"/>
      <c r="N224" s="115"/>
      <c r="O224" s="76"/>
      <c r="P224" s="115"/>
      <c r="S224" s="213"/>
      <c r="T224" s="213"/>
      <c r="U224" s="213"/>
      <c r="V224" s="213"/>
      <c r="W224" s="213"/>
      <c r="X224" s="213"/>
    </row>
    <row r="225" spans="2:24" ht="40.5" customHeight="1">
      <c r="B225" s="767"/>
      <c r="C225" s="766"/>
      <c r="D225" s="766"/>
      <c r="E225" s="115"/>
      <c r="F225" s="115"/>
      <c r="G225" s="115"/>
      <c r="H225" s="115"/>
      <c r="I225" s="115"/>
      <c r="J225" s="115"/>
      <c r="K225" s="76"/>
      <c r="L225" s="115"/>
      <c r="M225" s="115"/>
      <c r="N225" s="115"/>
      <c r="O225" s="115"/>
      <c r="P225" s="115"/>
      <c r="S225" s="213"/>
      <c r="T225" s="213"/>
      <c r="U225" s="213"/>
      <c r="V225" s="213"/>
      <c r="W225" s="213"/>
      <c r="X225" s="213"/>
    </row>
    <row r="226" spans="2:24" ht="40.5" customHeight="1">
      <c r="B226" s="768"/>
      <c r="C226" s="768"/>
      <c r="D226" s="768"/>
      <c r="E226" s="116"/>
      <c r="F226" s="116"/>
      <c r="G226" s="116"/>
      <c r="H226" s="116"/>
      <c r="I226" s="116"/>
      <c r="J226" s="116"/>
      <c r="K226" s="116"/>
      <c r="L226" s="116"/>
      <c r="M226" s="116"/>
      <c r="N226" s="116"/>
      <c r="O226" s="116"/>
      <c r="P226" s="116"/>
      <c r="S226" s="213"/>
      <c r="T226" s="213"/>
      <c r="U226" s="213"/>
      <c r="V226" s="213"/>
      <c r="W226" s="213"/>
      <c r="X226" s="213"/>
    </row>
    <row r="227" spans="2:24" ht="40.5" customHeight="1">
      <c r="B227" s="763"/>
      <c r="C227" s="763"/>
      <c r="D227" s="763"/>
      <c r="E227" s="117"/>
      <c r="F227" s="117"/>
      <c r="G227" s="117"/>
      <c r="H227" s="117"/>
      <c r="I227" s="117"/>
      <c r="J227" s="117"/>
      <c r="K227" s="117"/>
      <c r="L227" s="117"/>
      <c r="M227" s="117"/>
      <c r="N227" s="117"/>
      <c r="O227" s="196"/>
      <c r="P227" s="117"/>
      <c r="S227" s="213"/>
      <c r="T227" s="213"/>
      <c r="U227" s="213"/>
      <c r="V227" s="213"/>
      <c r="W227" s="213"/>
      <c r="X227" s="213"/>
    </row>
    <row r="228" spans="2:24" ht="18.75">
      <c r="B228" s="51" t="s">
        <v>208</v>
      </c>
      <c r="C228" s="25"/>
      <c r="D228" s="25"/>
      <c r="E228" s="25"/>
      <c r="F228" s="25"/>
      <c r="G228" s="25"/>
      <c r="H228" s="25"/>
      <c r="I228" s="25"/>
      <c r="J228" s="25"/>
      <c r="K228" s="25"/>
      <c r="L228" s="25"/>
      <c r="M228" s="25"/>
      <c r="N228" s="25"/>
      <c r="O228" s="25"/>
      <c r="P228" s="25"/>
      <c r="S228" s="213"/>
      <c r="T228" s="213"/>
      <c r="U228" s="213"/>
      <c r="V228" s="213"/>
      <c r="W228" s="213"/>
      <c r="X228" s="213"/>
    </row>
    <row r="229" spans="2:24" ht="18.75">
      <c r="B229" s="25"/>
      <c r="C229" s="25"/>
      <c r="D229" s="25"/>
      <c r="E229" s="25"/>
      <c r="F229" s="25"/>
      <c r="G229" s="25"/>
      <c r="H229" s="25"/>
      <c r="I229" s="25"/>
      <c r="J229" s="25"/>
      <c r="K229" s="25"/>
      <c r="L229" s="25"/>
      <c r="M229" s="25"/>
      <c r="N229" s="25"/>
      <c r="O229" s="25"/>
      <c r="P229" s="25"/>
      <c r="S229" s="213"/>
      <c r="T229" s="213"/>
      <c r="U229" s="213"/>
      <c r="V229" s="213"/>
      <c r="W229" s="213"/>
      <c r="X229" s="213"/>
    </row>
    <row r="230" spans="2:24" ht="18.75">
      <c r="B230" s="25"/>
      <c r="C230" s="25"/>
      <c r="D230" s="25"/>
      <c r="E230" s="25"/>
      <c r="F230" s="25"/>
      <c r="G230" s="25"/>
      <c r="H230" s="25"/>
      <c r="I230" s="25"/>
      <c r="J230" s="25"/>
      <c r="K230" s="25"/>
      <c r="L230" s="25"/>
      <c r="M230" s="25"/>
      <c r="N230" s="25"/>
      <c r="O230" s="25"/>
      <c r="P230" s="25"/>
      <c r="S230" s="213"/>
      <c r="T230" s="213"/>
      <c r="U230" s="213"/>
      <c r="V230" s="213"/>
      <c r="W230" s="213"/>
      <c r="X230" s="213"/>
    </row>
    <row r="231" spans="2:24" ht="18.75">
      <c r="B231" s="25"/>
      <c r="C231" s="25"/>
      <c r="D231" s="25"/>
      <c r="E231" s="25"/>
      <c r="F231" s="25"/>
      <c r="G231" s="25"/>
      <c r="H231" s="25"/>
      <c r="I231" s="25"/>
      <c r="J231" s="25"/>
      <c r="K231" s="25"/>
      <c r="L231" s="25"/>
      <c r="M231" s="25"/>
      <c r="N231" s="25"/>
      <c r="O231" s="25"/>
      <c r="P231" s="25"/>
      <c r="S231" s="213"/>
      <c r="T231" s="213"/>
      <c r="U231" s="213"/>
      <c r="V231" s="213"/>
      <c r="W231" s="213"/>
      <c r="X231" s="213"/>
    </row>
    <row r="232" spans="2:24" ht="18.75">
      <c r="B232" s="25"/>
      <c r="C232" s="25"/>
      <c r="D232" s="25"/>
      <c r="E232" s="25"/>
      <c r="F232" s="25"/>
      <c r="G232" s="25"/>
      <c r="H232" s="25"/>
      <c r="I232" s="25"/>
      <c r="J232" s="25"/>
      <c r="K232" s="25"/>
      <c r="L232" s="25"/>
      <c r="M232" s="25"/>
      <c r="N232" s="25"/>
      <c r="O232" s="25"/>
      <c r="P232" s="25"/>
      <c r="S232" s="213"/>
      <c r="T232" s="213"/>
      <c r="U232" s="213"/>
      <c r="V232" s="213"/>
      <c r="W232" s="213"/>
      <c r="X232" s="213"/>
    </row>
    <row r="233" spans="2:24" ht="18.75">
      <c r="B233" s="25"/>
      <c r="C233" s="25"/>
      <c r="D233" s="25"/>
      <c r="E233" s="25"/>
      <c r="F233" s="25"/>
      <c r="G233" s="25"/>
      <c r="H233" s="25"/>
      <c r="I233" s="25"/>
      <c r="J233" s="25"/>
      <c r="K233" s="25"/>
      <c r="L233" s="25"/>
      <c r="M233" s="25"/>
      <c r="N233" s="25"/>
      <c r="O233" s="25"/>
      <c r="P233" s="25"/>
      <c r="S233" s="213"/>
      <c r="T233" s="213"/>
      <c r="U233" s="213"/>
      <c r="V233" s="213"/>
      <c r="W233" s="213"/>
      <c r="X233" s="213"/>
    </row>
    <row r="234" spans="2:24" ht="18.75">
      <c r="B234" s="25"/>
      <c r="C234" s="25"/>
      <c r="D234" s="25"/>
      <c r="E234" s="25"/>
      <c r="F234" s="25"/>
      <c r="G234" s="25"/>
      <c r="H234" s="25"/>
      <c r="I234" s="25"/>
      <c r="J234" s="25"/>
      <c r="K234" s="25"/>
      <c r="L234" s="25"/>
      <c r="M234" s="25"/>
      <c r="N234" s="25"/>
      <c r="O234" s="25"/>
      <c r="P234" s="25"/>
      <c r="S234" s="213"/>
      <c r="T234" s="213"/>
      <c r="U234" s="213"/>
      <c r="V234" s="213"/>
      <c r="W234" s="213"/>
      <c r="X234" s="213"/>
    </row>
    <row r="235" spans="2:24" ht="18.75">
      <c r="B235" s="25"/>
      <c r="C235" s="25"/>
      <c r="D235" s="25"/>
      <c r="E235" s="25"/>
      <c r="F235" s="25"/>
      <c r="G235" s="25"/>
      <c r="H235" s="25"/>
      <c r="I235" s="25"/>
      <c r="J235" s="25"/>
      <c r="K235" s="25"/>
      <c r="L235" s="25"/>
      <c r="M235" s="25"/>
      <c r="N235" s="25"/>
      <c r="O235" s="25"/>
      <c r="P235" s="25"/>
      <c r="S235" s="213"/>
      <c r="T235" s="213"/>
      <c r="U235" s="213"/>
      <c r="V235" s="213"/>
      <c r="W235" s="213"/>
      <c r="X235" s="213"/>
    </row>
    <row r="236" spans="2:24" ht="18.75">
      <c r="B236" s="25"/>
      <c r="C236" s="25"/>
      <c r="D236" s="25"/>
      <c r="E236" s="25"/>
      <c r="F236" s="25"/>
      <c r="G236" s="25"/>
      <c r="H236" s="25"/>
      <c r="I236" s="25"/>
      <c r="J236" s="25"/>
      <c r="K236" s="25"/>
      <c r="L236" s="25"/>
      <c r="M236" s="25"/>
      <c r="N236" s="25"/>
      <c r="O236" s="25"/>
      <c r="P236" s="25"/>
      <c r="S236" s="213"/>
      <c r="T236" s="213"/>
      <c r="U236" s="213"/>
      <c r="V236" s="213"/>
      <c r="W236" s="213"/>
      <c r="X236" s="213"/>
    </row>
    <row r="237" spans="2:24" ht="18.75">
      <c r="B237" s="25"/>
      <c r="C237" s="25"/>
      <c r="D237" s="25"/>
      <c r="E237" s="25"/>
      <c r="F237" s="25"/>
      <c r="G237" s="25"/>
      <c r="H237" s="25"/>
      <c r="I237" s="25"/>
      <c r="J237" s="25"/>
      <c r="K237" s="25"/>
      <c r="L237" s="25"/>
      <c r="M237" s="25"/>
      <c r="N237" s="25"/>
      <c r="O237" s="25"/>
      <c r="P237" s="25"/>
      <c r="S237" s="213"/>
      <c r="T237" s="213"/>
      <c r="U237" s="213"/>
      <c r="V237" s="213"/>
      <c r="W237" s="213"/>
      <c r="X237" s="213"/>
    </row>
    <row r="238" spans="2:24" ht="18.75">
      <c r="B238" s="25"/>
      <c r="C238" s="25"/>
      <c r="D238" s="25"/>
      <c r="E238" s="25"/>
      <c r="F238" s="25"/>
      <c r="G238" s="25"/>
      <c r="H238" s="25"/>
      <c r="I238" s="25"/>
      <c r="J238" s="25"/>
      <c r="K238" s="25"/>
      <c r="L238" s="25"/>
      <c r="M238" s="25"/>
      <c r="N238" s="25"/>
      <c r="O238" s="25"/>
      <c r="P238" s="25"/>
      <c r="S238" s="213"/>
      <c r="T238" s="213"/>
      <c r="U238" s="213"/>
      <c r="V238" s="213"/>
      <c r="W238" s="213"/>
      <c r="X238" s="213"/>
    </row>
    <row r="239" spans="2:24" ht="18.75">
      <c r="B239" s="25"/>
      <c r="C239" s="25"/>
      <c r="D239" s="25"/>
      <c r="E239" s="25"/>
      <c r="F239" s="25"/>
      <c r="G239" s="25"/>
      <c r="H239" s="25"/>
      <c r="I239" s="25"/>
      <c r="J239" s="25"/>
      <c r="K239" s="25"/>
      <c r="L239" s="25"/>
      <c r="M239" s="25"/>
      <c r="N239" s="25"/>
      <c r="O239" s="25"/>
      <c r="P239" s="25"/>
      <c r="S239" s="213"/>
      <c r="T239" s="213"/>
      <c r="U239" s="213"/>
      <c r="V239" s="213"/>
      <c r="W239" s="213"/>
      <c r="X239" s="213"/>
    </row>
    <row r="240" spans="2:24" ht="18.75">
      <c r="B240" s="25"/>
      <c r="C240" s="25"/>
      <c r="D240" s="25"/>
      <c r="E240" s="25"/>
      <c r="F240" s="25"/>
      <c r="G240" s="25"/>
      <c r="H240" s="25"/>
      <c r="I240" s="25"/>
      <c r="J240" s="25"/>
      <c r="K240" s="25"/>
      <c r="L240" s="25"/>
      <c r="M240" s="25"/>
      <c r="N240" s="25"/>
      <c r="O240" s="25"/>
      <c r="P240" s="25"/>
      <c r="S240" s="213"/>
      <c r="T240" s="213"/>
      <c r="U240" s="213"/>
      <c r="V240" s="213"/>
      <c r="W240" s="213"/>
      <c r="X240" s="213"/>
    </row>
    <row r="241" spans="2:24" ht="18.75">
      <c r="B241" s="25"/>
      <c r="C241" s="25"/>
      <c r="D241" s="25"/>
      <c r="E241" s="25"/>
      <c r="F241" s="25"/>
      <c r="G241" s="25"/>
      <c r="H241" s="25"/>
      <c r="I241" s="25"/>
      <c r="J241" s="25"/>
      <c r="K241" s="25"/>
      <c r="L241" s="25"/>
      <c r="M241" s="25"/>
      <c r="N241" s="25"/>
      <c r="O241" s="25"/>
      <c r="P241" s="25"/>
      <c r="S241" s="213"/>
      <c r="T241" s="213"/>
      <c r="U241" s="213"/>
      <c r="V241" s="213"/>
      <c r="W241" s="213"/>
      <c r="X241" s="213"/>
    </row>
    <row r="242" spans="2:24" ht="18.75">
      <c r="B242" s="25"/>
      <c r="C242" s="25"/>
      <c r="D242" s="25"/>
      <c r="E242" s="25"/>
      <c r="F242" s="25"/>
      <c r="G242" s="25"/>
      <c r="H242" s="25"/>
      <c r="I242" s="25"/>
      <c r="J242" s="25"/>
      <c r="K242" s="25"/>
      <c r="L242" s="25"/>
      <c r="M242" s="25"/>
      <c r="N242" s="25"/>
      <c r="O242" s="25"/>
      <c r="P242" s="25"/>
      <c r="S242" s="213"/>
      <c r="T242" s="213"/>
      <c r="U242" s="213"/>
      <c r="V242" s="213"/>
      <c r="W242" s="213"/>
      <c r="X242" s="213"/>
    </row>
    <row r="243" spans="2:24" ht="18.75">
      <c r="B243" s="25"/>
      <c r="C243" s="25"/>
      <c r="D243" s="25"/>
      <c r="E243" s="25"/>
      <c r="F243" s="25"/>
      <c r="G243" s="25"/>
      <c r="H243" s="25"/>
      <c r="I243" s="25"/>
      <c r="J243" s="25"/>
      <c r="K243" s="25"/>
      <c r="L243" s="25"/>
      <c r="M243" s="25"/>
      <c r="N243" s="25"/>
      <c r="O243" s="25"/>
      <c r="P243" s="25"/>
      <c r="S243" s="213"/>
      <c r="T243" s="213"/>
      <c r="U243" s="213"/>
      <c r="V243" s="213"/>
      <c r="W243" s="213"/>
      <c r="X243" s="213"/>
    </row>
    <row r="244" spans="2:24" ht="18.75">
      <c r="B244" s="25"/>
      <c r="C244" s="25"/>
      <c r="D244" s="25"/>
      <c r="E244" s="25"/>
      <c r="F244" s="25"/>
      <c r="G244" s="25"/>
      <c r="H244" s="25"/>
      <c r="I244" s="25"/>
      <c r="J244" s="25"/>
      <c r="K244" s="25"/>
      <c r="L244" s="25"/>
      <c r="M244" s="25"/>
      <c r="N244" s="25"/>
      <c r="O244" s="25"/>
      <c r="P244" s="25"/>
      <c r="S244" s="213"/>
      <c r="T244" s="213"/>
      <c r="U244" s="213"/>
      <c r="V244" s="213"/>
      <c r="W244" s="213"/>
      <c r="X244" s="213"/>
    </row>
    <row r="245" spans="2:24" ht="18.75">
      <c r="B245" s="25"/>
      <c r="C245" s="25"/>
      <c r="D245" s="25"/>
      <c r="E245" s="25"/>
      <c r="F245" s="25"/>
      <c r="G245" s="25"/>
      <c r="H245" s="25"/>
      <c r="I245" s="25"/>
      <c r="J245" s="25"/>
      <c r="K245" s="25"/>
      <c r="L245" s="25"/>
      <c r="M245" s="25"/>
      <c r="N245" s="25"/>
      <c r="O245" s="25"/>
      <c r="P245" s="25"/>
      <c r="S245" s="213"/>
      <c r="T245" s="213"/>
      <c r="U245" s="213"/>
      <c r="V245" s="213"/>
      <c r="W245" s="213"/>
      <c r="X245" s="213"/>
    </row>
    <row r="246" spans="2:24" ht="18.75">
      <c r="B246" s="25"/>
      <c r="C246" s="25"/>
      <c r="D246" s="25"/>
      <c r="E246" s="25"/>
      <c r="F246" s="25"/>
      <c r="G246" s="25"/>
      <c r="H246" s="25"/>
      <c r="I246" s="25"/>
      <c r="J246" s="25"/>
      <c r="K246" s="25"/>
      <c r="L246" s="25"/>
      <c r="M246" s="25"/>
      <c r="N246" s="25"/>
      <c r="O246" s="25"/>
      <c r="P246" s="25"/>
      <c r="S246" s="213"/>
      <c r="T246" s="213"/>
      <c r="U246" s="213"/>
      <c r="V246" s="213"/>
      <c r="W246" s="213"/>
      <c r="X246" s="213"/>
    </row>
    <row r="247" spans="2:24" ht="18.75">
      <c r="B247" s="25"/>
      <c r="C247" s="25"/>
      <c r="D247" s="25"/>
      <c r="E247" s="25"/>
      <c r="F247" s="25"/>
      <c r="G247" s="25"/>
      <c r="H247" s="25"/>
      <c r="I247" s="25"/>
      <c r="J247" s="25"/>
      <c r="K247" s="25"/>
      <c r="L247" s="25"/>
      <c r="M247" s="25"/>
      <c r="N247" s="25"/>
      <c r="O247" s="25"/>
      <c r="P247" s="25"/>
      <c r="S247" s="213"/>
      <c r="T247" s="213"/>
      <c r="U247" s="213"/>
      <c r="V247" s="213"/>
      <c r="W247" s="213"/>
      <c r="X247" s="213"/>
    </row>
    <row r="248" spans="2:24" ht="18.75">
      <c r="B248" s="25"/>
      <c r="C248" s="25"/>
      <c r="D248" s="25"/>
      <c r="E248" s="25"/>
      <c r="F248" s="25"/>
      <c r="G248" s="25"/>
      <c r="H248" s="25"/>
      <c r="I248" s="25"/>
      <c r="J248" s="25"/>
      <c r="K248" s="25"/>
      <c r="L248" s="25"/>
      <c r="M248" s="25"/>
      <c r="N248" s="25"/>
      <c r="O248" s="25"/>
      <c r="P248" s="25"/>
      <c r="S248" s="213"/>
      <c r="T248" s="213"/>
      <c r="U248" s="213"/>
      <c r="V248" s="213"/>
      <c r="W248" s="213"/>
      <c r="X248" s="213"/>
    </row>
    <row r="249" spans="2:24" ht="23.25" customHeight="1">
      <c r="B249" s="1" t="s">
        <v>103</v>
      </c>
      <c r="C249" s="25"/>
      <c r="D249" s="25"/>
      <c r="E249" s="25"/>
      <c r="F249" s="25"/>
      <c r="G249" s="25"/>
      <c r="H249" s="25"/>
      <c r="I249" s="25"/>
      <c r="J249" s="25"/>
      <c r="K249" s="25"/>
      <c r="L249" s="25"/>
      <c r="M249" s="25"/>
      <c r="N249" s="25"/>
      <c r="O249" s="25"/>
      <c r="P249" s="25"/>
      <c r="S249" s="213"/>
      <c r="T249" s="213"/>
      <c r="U249" s="213"/>
      <c r="V249" s="213"/>
      <c r="W249" s="213"/>
      <c r="X249" s="213"/>
    </row>
    <row r="250" spans="2:24" ht="24" customHeight="1">
      <c r="B250" s="1" t="s">
        <v>212</v>
      </c>
      <c r="C250" s="25"/>
      <c r="D250" s="25"/>
      <c r="E250" s="25"/>
      <c r="F250" s="25"/>
      <c r="G250" s="25"/>
      <c r="H250" s="25"/>
      <c r="I250" s="25"/>
      <c r="J250" s="25"/>
      <c r="K250" s="25"/>
      <c r="L250" s="25"/>
      <c r="M250" s="25"/>
      <c r="N250" s="25"/>
      <c r="O250" s="25"/>
      <c r="P250" s="25"/>
      <c r="S250" s="213"/>
      <c r="T250" s="213"/>
      <c r="U250" s="213"/>
      <c r="V250" s="213"/>
      <c r="W250" s="213"/>
      <c r="X250" s="213"/>
    </row>
    <row r="251" spans="2:24" ht="28.5" customHeight="1">
      <c r="B251" s="737" t="s">
        <v>15</v>
      </c>
      <c r="C251" s="737"/>
      <c r="D251" s="737"/>
      <c r="E251" s="738" t="s">
        <v>213</v>
      </c>
      <c r="F251" s="738"/>
      <c r="G251" s="738" t="s">
        <v>214</v>
      </c>
      <c r="H251" s="738"/>
      <c r="I251" s="737" t="s">
        <v>215</v>
      </c>
      <c r="J251" s="737"/>
      <c r="K251" s="687" t="s">
        <v>217</v>
      </c>
      <c r="L251" s="687"/>
      <c r="M251" s="687"/>
      <c r="N251" s="687"/>
      <c r="O251" s="738" t="s">
        <v>218</v>
      </c>
      <c r="P251" s="738"/>
      <c r="S251" s="215"/>
      <c r="T251" s="215"/>
      <c r="U251" s="215"/>
      <c r="V251" s="215"/>
      <c r="W251" s="215"/>
      <c r="X251" s="215"/>
    </row>
    <row r="252" spans="2:24" ht="28.5" customHeight="1">
      <c r="B252" s="737"/>
      <c r="C252" s="737"/>
      <c r="D252" s="737"/>
      <c r="E252" s="764" t="s">
        <v>220</v>
      </c>
      <c r="F252" s="764"/>
      <c r="G252" s="764" t="s">
        <v>220</v>
      </c>
      <c r="H252" s="764"/>
      <c r="I252" s="764" t="s">
        <v>220</v>
      </c>
      <c r="J252" s="764"/>
      <c r="K252" s="737" t="s">
        <v>222</v>
      </c>
      <c r="L252" s="737"/>
      <c r="M252" s="737" t="s">
        <v>224</v>
      </c>
      <c r="N252" s="737"/>
      <c r="O252" s="738"/>
      <c r="P252" s="738"/>
      <c r="S252" s="213"/>
      <c r="T252" s="213"/>
      <c r="U252" s="213"/>
      <c r="V252" s="213"/>
      <c r="W252" s="213"/>
      <c r="X252" s="213"/>
    </row>
    <row r="253" spans="2:24" ht="28.5" customHeight="1">
      <c r="B253" s="706" t="s">
        <v>36</v>
      </c>
      <c r="C253" s="706"/>
      <c r="D253" s="706"/>
      <c r="E253" s="708">
        <f>E279</f>
        <v>0</v>
      </c>
      <c r="F253" s="708"/>
      <c r="G253" s="708">
        <f>G279</f>
        <v>0</v>
      </c>
      <c r="H253" s="708"/>
      <c r="I253" s="708">
        <f>I279</f>
        <v>0</v>
      </c>
      <c r="J253" s="708"/>
      <c r="K253" s="708">
        <f>K279</f>
        <v>0</v>
      </c>
      <c r="L253" s="708"/>
      <c r="M253" s="708">
        <f>M279</f>
        <v>0</v>
      </c>
      <c r="N253" s="708"/>
      <c r="O253" s="759"/>
      <c r="P253" s="759"/>
      <c r="S253" s="213"/>
      <c r="T253" s="213"/>
      <c r="U253" s="213"/>
      <c r="V253" s="213"/>
      <c r="W253" s="213"/>
      <c r="X253" s="213"/>
    </row>
    <row r="254" spans="2:24" ht="28.5" customHeight="1">
      <c r="B254" s="706"/>
      <c r="C254" s="706"/>
      <c r="D254" s="706"/>
      <c r="E254" s="691">
        <f>+E280</f>
        <v>0</v>
      </c>
      <c r="F254" s="691"/>
      <c r="G254" s="691">
        <f>+G280</f>
        <v>0</v>
      </c>
      <c r="H254" s="691"/>
      <c r="I254" s="691">
        <f>+I270</f>
        <v>0</v>
      </c>
      <c r="J254" s="691"/>
      <c r="K254" s="691">
        <f>+K270</f>
        <v>0</v>
      </c>
      <c r="L254" s="691"/>
      <c r="M254" s="761">
        <f>+M270</f>
        <v>0</v>
      </c>
      <c r="N254" s="761"/>
      <c r="O254" s="762"/>
      <c r="P254" s="762"/>
      <c r="S254" s="213"/>
      <c r="T254" s="213"/>
      <c r="U254" s="213"/>
      <c r="V254" s="213"/>
      <c r="W254" s="213"/>
      <c r="X254" s="213"/>
    </row>
    <row r="255" spans="2:24" ht="28.5" customHeight="1">
      <c r="B255" s="707" t="s">
        <v>225</v>
      </c>
      <c r="C255" s="707"/>
      <c r="D255" s="707"/>
      <c r="E255" s="708">
        <f>E302</f>
        <v>0</v>
      </c>
      <c r="F255" s="708"/>
      <c r="G255" s="708">
        <f>G302</f>
        <v>0</v>
      </c>
      <c r="H255" s="708"/>
      <c r="I255" s="708">
        <f>+I292</f>
        <v>0</v>
      </c>
      <c r="J255" s="708"/>
      <c r="K255" s="708">
        <f>+K292</f>
        <v>0</v>
      </c>
      <c r="L255" s="708"/>
      <c r="M255" s="758">
        <f>+M292</f>
        <v>0</v>
      </c>
      <c r="N255" s="758"/>
      <c r="O255" s="759"/>
      <c r="P255" s="759"/>
      <c r="S255" s="213"/>
      <c r="T255" s="213"/>
      <c r="U255" s="213"/>
      <c r="V255" s="213"/>
      <c r="W255" s="213"/>
      <c r="X255" s="213"/>
    </row>
    <row r="256" spans="2:24" ht="28.5" customHeight="1">
      <c r="B256" s="707"/>
      <c r="C256" s="707"/>
      <c r="D256" s="707"/>
      <c r="E256" s="755">
        <f>+E303</f>
        <v>0</v>
      </c>
      <c r="F256" s="755"/>
      <c r="G256" s="755">
        <f>+G303</f>
        <v>0</v>
      </c>
      <c r="H256" s="755"/>
      <c r="I256" s="755">
        <f>+I293</f>
        <v>0</v>
      </c>
      <c r="J256" s="755"/>
      <c r="K256" s="755">
        <f>+K293</f>
        <v>0</v>
      </c>
      <c r="L256" s="755"/>
      <c r="M256" s="756">
        <f>+M293</f>
        <v>0</v>
      </c>
      <c r="N256" s="756"/>
      <c r="O256" s="757"/>
      <c r="P256" s="757"/>
      <c r="S256" s="213"/>
      <c r="T256" s="213"/>
      <c r="U256" s="213"/>
      <c r="V256" s="213"/>
      <c r="W256" s="213"/>
      <c r="X256" s="213"/>
    </row>
    <row r="257" spans="2:24" ht="28.5" customHeight="1">
      <c r="B257" s="707" t="s">
        <v>133</v>
      </c>
      <c r="C257" s="707"/>
      <c r="D257" s="707"/>
      <c r="E257" s="708">
        <f>+E253+E255</f>
        <v>0</v>
      </c>
      <c r="F257" s="708"/>
      <c r="G257" s="708">
        <f>+G253+G255</f>
        <v>0</v>
      </c>
      <c r="H257" s="708"/>
      <c r="I257" s="708">
        <f>+I253+I255</f>
        <v>0</v>
      </c>
      <c r="J257" s="708"/>
      <c r="K257" s="708">
        <f>+K253+K255</f>
        <v>0</v>
      </c>
      <c r="L257" s="708"/>
      <c r="M257" s="760">
        <f>+M253+M255</f>
        <v>0</v>
      </c>
      <c r="N257" s="760"/>
      <c r="O257" s="759"/>
      <c r="P257" s="759"/>
      <c r="S257" s="213"/>
      <c r="T257" s="213"/>
      <c r="U257" s="213"/>
      <c r="V257" s="213"/>
      <c r="W257" s="213"/>
      <c r="X257" s="213"/>
    </row>
    <row r="258" spans="2:24" ht="28.5" customHeight="1">
      <c r="B258" s="707"/>
      <c r="C258" s="707"/>
      <c r="D258" s="707"/>
      <c r="E258" s="755">
        <f>+E254+E256</f>
        <v>0</v>
      </c>
      <c r="F258" s="755"/>
      <c r="G258" s="755">
        <f>+G254+G256</f>
        <v>0</v>
      </c>
      <c r="H258" s="755"/>
      <c r="I258" s="755">
        <f>+I254+I256</f>
        <v>0</v>
      </c>
      <c r="J258" s="755"/>
      <c r="K258" s="755">
        <f>+K254+K256</f>
        <v>0</v>
      </c>
      <c r="L258" s="755"/>
      <c r="M258" s="756">
        <f>+M254+M256</f>
        <v>0</v>
      </c>
      <c r="N258" s="756"/>
      <c r="O258" s="757"/>
      <c r="P258" s="757"/>
      <c r="S258" s="213"/>
      <c r="T258" s="213"/>
      <c r="U258" s="213"/>
      <c r="V258" s="213"/>
      <c r="W258" s="213"/>
      <c r="X258" s="213"/>
    </row>
    <row r="259" spans="2:24" ht="18.75">
      <c r="B259" s="25"/>
      <c r="C259" s="25"/>
      <c r="D259" s="25"/>
      <c r="E259" s="25"/>
      <c r="F259" s="25"/>
      <c r="G259" s="25"/>
      <c r="H259" s="25"/>
      <c r="I259" s="25"/>
      <c r="J259" s="25"/>
      <c r="K259" s="25"/>
      <c r="L259" s="25"/>
      <c r="M259" s="25"/>
      <c r="N259" s="25"/>
      <c r="O259" s="25"/>
      <c r="P259" s="25"/>
      <c r="S259" s="213"/>
      <c r="T259" s="213"/>
      <c r="U259" s="213"/>
      <c r="V259" s="213"/>
      <c r="W259" s="213"/>
      <c r="X259" s="213"/>
    </row>
    <row r="260" spans="2:24" ht="22.5" customHeight="1">
      <c r="B260" s="57" t="s">
        <v>207</v>
      </c>
      <c r="C260" s="25"/>
      <c r="D260" s="25"/>
      <c r="E260" s="25"/>
      <c r="F260" s="25"/>
      <c r="G260" s="25"/>
      <c r="H260" s="25"/>
      <c r="I260" s="25"/>
      <c r="J260" s="25"/>
      <c r="K260" s="25"/>
      <c r="L260" s="25"/>
      <c r="M260" s="25"/>
      <c r="N260" s="25"/>
      <c r="O260" s="25"/>
      <c r="P260" s="25"/>
      <c r="S260" s="213"/>
      <c r="T260" s="213"/>
      <c r="U260" s="213"/>
      <c r="V260" s="213"/>
      <c r="W260" s="213"/>
      <c r="X260" s="213"/>
    </row>
    <row r="261" spans="2:24" ht="28.5" customHeight="1">
      <c r="B261" s="687" t="s">
        <v>15</v>
      </c>
      <c r="C261" s="687"/>
      <c r="D261" s="687"/>
      <c r="E261" s="738" t="s">
        <v>213</v>
      </c>
      <c r="F261" s="738"/>
      <c r="G261" s="738" t="s">
        <v>214</v>
      </c>
      <c r="H261" s="738"/>
      <c r="I261" s="737" t="s">
        <v>215</v>
      </c>
      <c r="J261" s="737"/>
      <c r="K261" s="687" t="s">
        <v>217</v>
      </c>
      <c r="L261" s="687"/>
      <c r="M261" s="687"/>
      <c r="N261" s="687"/>
      <c r="O261" s="688" t="s">
        <v>218</v>
      </c>
      <c r="P261" s="688"/>
      <c r="S261" s="213"/>
      <c r="T261" s="213"/>
      <c r="U261" s="213"/>
      <c r="V261" s="213"/>
      <c r="W261" s="213"/>
      <c r="X261" s="213"/>
    </row>
    <row r="262" spans="2:24" ht="28.5" customHeight="1">
      <c r="B262" s="687"/>
      <c r="C262" s="687"/>
      <c r="D262" s="687"/>
      <c r="E262" s="747" t="s">
        <v>220</v>
      </c>
      <c r="F262" s="747"/>
      <c r="G262" s="747" t="s">
        <v>220</v>
      </c>
      <c r="H262" s="747"/>
      <c r="I262" s="747" t="s">
        <v>220</v>
      </c>
      <c r="J262" s="747"/>
      <c r="K262" s="687" t="s">
        <v>222</v>
      </c>
      <c r="L262" s="687"/>
      <c r="M262" s="687" t="s">
        <v>224</v>
      </c>
      <c r="N262" s="687"/>
      <c r="O262" s="688"/>
      <c r="P262" s="688"/>
      <c r="S262" s="213"/>
      <c r="T262" s="213"/>
      <c r="U262" s="213"/>
      <c r="V262" s="213"/>
      <c r="W262" s="213"/>
      <c r="X262" s="213"/>
    </row>
    <row r="263" spans="2:24" ht="28.5" customHeight="1">
      <c r="B263" s="689" t="s">
        <v>97</v>
      </c>
      <c r="C263" s="690" t="s">
        <v>226</v>
      </c>
      <c r="D263" s="690"/>
      <c r="E263" s="708">
        <f>+'1-5 支出明細書（１年目）'!G106</f>
        <v>0</v>
      </c>
      <c r="F263" s="708"/>
      <c r="G263" s="708">
        <f>+'1-5 支出明細書（１年目）'!I106</f>
        <v>0</v>
      </c>
      <c r="H263" s="708"/>
      <c r="I263" s="155"/>
      <c r="J263" s="162"/>
      <c r="K263" s="168"/>
      <c r="L263" s="182"/>
      <c r="M263" s="187"/>
      <c r="N263" s="190"/>
      <c r="O263" s="709"/>
      <c r="P263" s="709"/>
      <c r="S263" s="213"/>
      <c r="T263" s="213"/>
      <c r="U263" s="213"/>
      <c r="V263" s="213"/>
      <c r="W263" s="213"/>
      <c r="X263" s="213"/>
    </row>
    <row r="264" spans="2:24" ht="28.5" customHeight="1">
      <c r="B264" s="689"/>
      <c r="C264" s="690"/>
      <c r="D264" s="690"/>
      <c r="E264" s="691">
        <f>+'23-4 支出明細書 (１年目実績)'!G106</f>
        <v>0</v>
      </c>
      <c r="F264" s="691"/>
      <c r="G264" s="692">
        <f>+'23-4 支出明細書 (１年目実績)'!I106</f>
        <v>0</v>
      </c>
      <c r="H264" s="692"/>
      <c r="I264" s="156"/>
      <c r="J264" s="163"/>
      <c r="K264" s="169"/>
      <c r="L264" s="183"/>
      <c r="M264" s="188"/>
      <c r="N264" s="191"/>
      <c r="O264" s="709"/>
      <c r="P264" s="709"/>
      <c r="S264" s="213"/>
      <c r="T264" s="213"/>
      <c r="U264" s="213"/>
      <c r="V264" s="213"/>
      <c r="W264" s="213"/>
      <c r="X264" s="213"/>
    </row>
    <row r="265" spans="2:24" ht="28.5" customHeight="1">
      <c r="B265" s="693" t="s">
        <v>155</v>
      </c>
      <c r="C265" s="694" t="s">
        <v>227</v>
      </c>
      <c r="D265" s="694"/>
      <c r="E265" s="683">
        <f>+'1-5 支出明細書（１年目）'!G107</f>
        <v>0</v>
      </c>
      <c r="F265" s="683"/>
      <c r="G265" s="683">
        <f>+'1-5 支出明細書（１年目）'!I107</f>
        <v>0</v>
      </c>
      <c r="H265" s="683"/>
      <c r="I265" s="156"/>
      <c r="J265" s="163"/>
      <c r="K265" s="169"/>
      <c r="L265" s="183"/>
      <c r="M265" s="188"/>
      <c r="N265" s="191"/>
      <c r="O265" s="709"/>
      <c r="P265" s="709"/>
      <c r="S265" s="213"/>
      <c r="T265" s="213"/>
      <c r="U265" s="213"/>
      <c r="V265" s="213"/>
      <c r="W265" s="213"/>
      <c r="X265" s="213"/>
    </row>
    <row r="266" spans="2:24" ht="28.5" customHeight="1">
      <c r="B266" s="693"/>
      <c r="C266" s="694"/>
      <c r="D266" s="694"/>
      <c r="E266" s="692">
        <f>+'23-4 支出明細書 (１年目実績)'!G107</f>
        <v>0</v>
      </c>
      <c r="F266" s="692"/>
      <c r="G266" s="692">
        <f>+'23-4 支出明細書 (１年目実績)'!I107</f>
        <v>0</v>
      </c>
      <c r="H266" s="692"/>
      <c r="I266" s="156"/>
      <c r="J266" s="163"/>
      <c r="K266" s="169"/>
      <c r="L266" s="183"/>
      <c r="M266" s="188"/>
      <c r="N266" s="191"/>
      <c r="O266" s="709"/>
      <c r="P266" s="709"/>
      <c r="S266" s="213"/>
      <c r="T266" s="213"/>
      <c r="U266" s="213"/>
      <c r="V266" s="213"/>
      <c r="W266" s="213"/>
      <c r="X266" s="213"/>
    </row>
    <row r="267" spans="2:24" ht="28.5" customHeight="1">
      <c r="B267" s="693" t="s">
        <v>52</v>
      </c>
      <c r="C267" s="694" t="s">
        <v>228</v>
      </c>
      <c r="D267" s="694"/>
      <c r="E267" s="683">
        <f>+'1-5 支出明細書（１年目）'!G108</f>
        <v>0</v>
      </c>
      <c r="F267" s="683"/>
      <c r="G267" s="683">
        <f>+'1-5 支出明細書（１年目）'!I108</f>
        <v>0</v>
      </c>
      <c r="H267" s="683"/>
      <c r="I267" s="156"/>
      <c r="J267" s="163"/>
      <c r="K267" s="169"/>
      <c r="L267" s="183"/>
      <c r="M267" s="188"/>
      <c r="N267" s="191"/>
      <c r="O267" s="709"/>
      <c r="P267" s="709"/>
      <c r="S267" s="213"/>
      <c r="T267" s="213"/>
      <c r="U267" s="213"/>
      <c r="V267" s="213"/>
      <c r="W267" s="213"/>
      <c r="X267" s="213"/>
    </row>
    <row r="268" spans="2:24" ht="28.5" customHeight="1">
      <c r="B268" s="693"/>
      <c r="C268" s="694"/>
      <c r="D268" s="694"/>
      <c r="E268" s="692">
        <f>+'23-4 支出明細書 (１年目実績)'!G108</f>
        <v>0</v>
      </c>
      <c r="F268" s="692"/>
      <c r="G268" s="692">
        <f>+'23-4 支出明細書 (１年目実績)'!I108</f>
        <v>0</v>
      </c>
      <c r="H268" s="692"/>
      <c r="I268" s="156"/>
      <c r="J268" s="163"/>
      <c r="K268" s="169"/>
      <c r="L268" s="183"/>
      <c r="M268" s="188"/>
      <c r="N268" s="191"/>
      <c r="O268" s="709"/>
      <c r="P268" s="709"/>
      <c r="S268" s="213"/>
      <c r="T268" s="213"/>
      <c r="U268" s="213"/>
      <c r="V268" s="213"/>
      <c r="W268" s="213"/>
      <c r="X268" s="213"/>
    </row>
    <row r="269" spans="2:24" ht="28.5" customHeight="1">
      <c r="B269" s="693" t="s">
        <v>229</v>
      </c>
      <c r="C269" s="694" t="s">
        <v>206</v>
      </c>
      <c r="D269" s="694"/>
      <c r="E269" s="683">
        <f>+'1-5 支出明細書（１年目）'!G109</f>
        <v>0</v>
      </c>
      <c r="F269" s="683"/>
      <c r="G269" s="683">
        <f>+'1-5 支出明細書（１年目）'!I109</f>
        <v>0</v>
      </c>
      <c r="H269" s="683"/>
      <c r="I269" s="745">
        <f>+'1-5 支出明細書（１年目）'!G94</f>
        <v>0</v>
      </c>
      <c r="J269" s="745"/>
      <c r="K269" s="745">
        <f>+H309</f>
        <v>0</v>
      </c>
      <c r="L269" s="745"/>
      <c r="M269" s="753">
        <f>+M279</f>
        <v>0</v>
      </c>
      <c r="N269" s="753"/>
      <c r="O269" s="709"/>
      <c r="P269" s="709"/>
      <c r="S269" s="213"/>
      <c r="T269" s="213"/>
      <c r="U269" s="213"/>
      <c r="V269" s="213"/>
      <c r="W269" s="213"/>
      <c r="X269" s="213"/>
    </row>
    <row r="270" spans="2:24" ht="28.5" customHeight="1">
      <c r="B270" s="693"/>
      <c r="C270" s="694"/>
      <c r="D270" s="694"/>
      <c r="E270" s="692">
        <f>+'23-4 支出明細書 (１年目実績)'!G109</f>
        <v>0</v>
      </c>
      <c r="F270" s="692"/>
      <c r="G270" s="692">
        <f>+'23-4 支出明細書 (１年目実績)'!I109</f>
        <v>0</v>
      </c>
      <c r="H270" s="692"/>
      <c r="I270" s="691">
        <f>+'23-4 支出明細書 (１年目実績)'!G94</f>
        <v>0</v>
      </c>
      <c r="J270" s="691"/>
      <c r="K270" s="691">
        <f>+L309</f>
        <v>0</v>
      </c>
      <c r="L270" s="691"/>
      <c r="M270" s="754">
        <f>+M280</f>
        <v>0</v>
      </c>
      <c r="N270" s="754"/>
      <c r="O270" s="709"/>
      <c r="P270" s="709"/>
      <c r="S270" s="213"/>
      <c r="T270" s="213"/>
      <c r="U270" s="213"/>
      <c r="V270" s="213"/>
      <c r="W270" s="213"/>
      <c r="X270" s="213"/>
    </row>
    <row r="271" spans="2:24" ht="28.5" customHeight="1">
      <c r="B271" s="693" t="s">
        <v>14</v>
      </c>
      <c r="C271" s="694" t="s">
        <v>231</v>
      </c>
      <c r="D271" s="694"/>
      <c r="E271" s="683">
        <f>+'1-5 支出明細書（１年目）'!G110</f>
        <v>0</v>
      </c>
      <c r="F271" s="683"/>
      <c r="G271" s="683">
        <f>+'1-5 支出明細書（１年目）'!I110</f>
        <v>0</v>
      </c>
      <c r="H271" s="683"/>
      <c r="I271" s="156"/>
      <c r="J271" s="163"/>
      <c r="K271" s="169"/>
      <c r="L271" s="183"/>
      <c r="M271" s="188"/>
      <c r="N271" s="191"/>
      <c r="O271" s="709"/>
      <c r="P271" s="709"/>
      <c r="S271" s="213"/>
      <c r="T271" s="213"/>
      <c r="U271" s="213"/>
      <c r="V271" s="213"/>
      <c r="W271" s="213"/>
      <c r="X271" s="213"/>
    </row>
    <row r="272" spans="2:24" ht="28.5" customHeight="1">
      <c r="B272" s="693"/>
      <c r="C272" s="694"/>
      <c r="D272" s="694"/>
      <c r="E272" s="692">
        <f>+'23-4 支出明細書 (１年目実績)'!G110</f>
        <v>0</v>
      </c>
      <c r="F272" s="692"/>
      <c r="G272" s="692">
        <f>+'23-4 支出明細書 (１年目実績)'!I110</f>
        <v>0</v>
      </c>
      <c r="H272" s="692"/>
      <c r="I272" s="156"/>
      <c r="J272" s="163"/>
      <c r="K272" s="169"/>
      <c r="L272" s="183"/>
      <c r="M272" s="188"/>
      <c r="N272" s="191"/>
      <c r="O272" s="709"/>
      <c r="P272" s="709"/>
      <c r="S272" s="213"/>
      <c r="T272" s="213"/>
      <c r="U272" s="213"/>
      <c r="V272" s="213"/>
      <c r="W272" s="213"/>
      <c r="X272" s="213"/>
    </row>
    <row r="273" spans="2:24" ht="28.5" customHeight="1">
      <c r="B273" s="693" t="s">
        <v>232</v>
      </c>
      <c r="C273" s="694" t="s">
        <v>234</v>
      </c>
      <c r="D273" s="694"/>
      <c r="E273" s="683">
        <f>+'1-5 支出明細書（１年目）'!G111</f>
        <v>0</v>
      </c>
      <c r="F273" s="683"/>
      <c r="G273" s="683">
        <f>+'1-5 支出明細書（１年目）'!I111</f>
        <v>0</v>
      </c>
      <c r="H273" s="683"/>
      <c r="I273" s="156"/>
      <c r="J273" s="163"/>
      <c r="K273" s="169"/>
      <c r="L273" s="183"/>
      <c r="M273" s="188"/>
      <c r="N273" s="191"/>
      <c r="O273" s="709"/>
      <c r="P273" s="709"/>
      <c r="S273" s="213"/>
      <c r="T273" s="213"/>
      <c r="U273" s="213"/>
      <c r="V273" s="213"/>
      <c r="W273" s="213"/>
      <c r="X273" s="213"/>
    </row>
    <row r="274" spans="2:24" ht="28.5" customHeight="1">
      <c r="B274" s="693"/>
      <c r="C274" s="694"/>
      <c r="D274" s="694"/>
      <c r="E274" s="692">
        <f>+'23-4 支出明細書 (１年目実績)'!G111</f>
        <v>0</v>
      </c>
      <c r="F274" s="692"/>
      <c r="G274" s="692">
        <f>+'23-4 支出明細書 (１年目実績)'!I111</f>
        <v>0</v>
      </c>
      <c r="H274" s="692"/>
      <c r="I274" s="156"/>
      <c r="J274" s="163"/>
      <c r="K274" s="169"/>
      <c r="L274" s="183"/>
      <c r="M274" s="188"/>
      <c r="N274" s="191"/>
      <c r="O274" s="709"/>
      <c r="P274" s="709"/>
      <c r="S274" s="213"/>
      <c r="T274" s="213"/>
      <c r="U274" s="213"/>
      <c r="V274" s="213"/>
      <c r="W274" s="213"/>
      <c r="X274" s="213"/>
    </row>
    <row r="275" spans="2:24" ht="28.5" customHeight="1">
      <c r="B275" s="696" t="s">
        <v>235</v>
      </c>
      <c r="C275" s="697" t="s">
        <v>209</v>
      </c>
      <c r="D275" s="697"/>
      <c r="E275" s="683">
        <f>+'1-5 支出明細書（１年目）'!G112</f>
        <v>0</v>
      </c>
      <c r="F275" s="683"/>
      <c r="G275" s="683">
        <f>+'1-5 支出明細書（１年目）'!I112</f>
        <v>0</v>
      </c>
      <c r="H275" s="683"/>
      <c r="I275" s="156"/>
      <c r="J275" s="163"/>
      <c r="K275" s="169"/>
      <c r="L275" s="183"/>
      <c r="M275" s="188"/>
      <c r="N275" s="191"/>
      <c r="O275" s="709"/>
      <c r="P275" s="709"/>
      <c r="S275" s="213"/>
      <c r="T275" s="213"/>
      <c r="U275" s="213"/>
      <c r="V275" s="213"/>
      <c r="W275" s="213"/>
      <c r="X275" s="213"/>
    </row>
    <row r="276" spans="2:24" ht="28.5" customHeight="1">
      <c r="B276" s="696"/>
      <c r="C276" s="697"/>
      <c r="D276" s="697"/>
      <c r="E276" s="692">
        <f>+'23-4 支出明細書 (１年目実績)'!G112</f>
        <v>0</v>
      </c>
      <c r="F276" s="692"/>
      <c r="G276" s="692">
        <f>+'23-4 支出明細書 (１年目実績)'!I112</f>
        <v>0</v>
      </c>
      <c r="H276" s="692"/>
      <c r="I276" s="157"/>
      <c r="J276" s="164"/>
      <c r="K276" s="169"/>
      <c r="L276" s="183"/>
      <c r="M276" s="188"/>
      <c r="N276" s="191"/>
      <c r="O276" s="709"/>
      <c r="P276" s="709"/>
      <c r="S276" s="213"/>
      <c r="T276" s="213"/>
      <c r="U276" s="213"/>
      <c r="V276" s="213"/>
      <c r="W276" s="213"/>
      <c r="X276" s="213"/>
    </row>
    <row r="277" spans="2:24" ht="28.5" customHeight="1">
      <c r="B277" s="698" t="s">
        <v>236</v>
      </c>
      <c r="C277" s="699" t="s">
        <v>158</v>
      </c>
      <c r="D277" s="699"/>
      <c r="E277" s="683">
        <f>+'1-5 支出明細書（１年目）'!J93</f>
        <v>0</v>
      </c>
      <c r="F277" s="683"/>
      <c r="G277" s="700"/>
      <c r="H277" s="700"/>
      <c r="I277" s="701"/>
      <c r="J277" s="701"/>
      <c r="K277" s="169"/>
      <c r="L277" s="183"/>
      <c r="M277" s="188"/>
      <c r="N277" s="191"/>
      <c r="O277" s="709"/>
      <c r="P277" s="709"/>
      <c r="S277" s="213"/>
      <c r="T277" s="213"/>
      <c r="U277" s="213"/>
      <c r="V277" s="213"/>
      <c r="W277" s="213"/>
      <c r="X277" s="213"/>
    </row>
    <row r="278" spans="2:24" ht="28.5" customHeight="1">
      <c r="B278" s="698"/>
      <c r="C278" s="699"/>
      <c r="D278" s="699"/>
      <c r="E278" s="684">
        <f>+'23-4 支出明細書 (１年目実績)'!J93</f>
        <v>0</v>
      </c>
      <c r="F278" s="684"/>
      <c r="G278" s="700"/>
      <c r="H278" s="700"/>
      <c r="I278" s="701"/>
      <c r="J278" s="701"/>
      <c r="K278" s="170"/>
      <c r="L278" s="184"/>
      <c r="M278" s="189"/>
      <c r="N278" s="192"/>
      <c r="O278" s="709"/>
      <c r="P278" s="709"/>
      <c r="S278" s="213"/>
      <c r="T278" s="213"/>
      <c r="U278" s="213"/>
      <c r="V278" s="213"/>
      <c r="W278" s="213"/>
      <c r="X278" s="213"/>
    </row>
    <row r="279" spans="2:24" ht="28.5" customHeight="1">
      <c r="B279" s="686" t="s">
        <v>133</v>
      </c>
      <c r="C279" s="686"/>
      <c r="D279" s="686"/>
      <c r="E279" s="751">
        <f>SUM(E263,E265,E267,E269,E271,E273,E275,E277)</f>
        <v>0</v>
      </c>
      <c r="F279" s="751"/>
      <c r="G279" s="751">
        <f>SUM(G263,G265,G267,G269,G271,G273,G275)</f>
        <v>0</v>
      </c>
      <c r="H279" s="751"/>
      <c r="I279" s="751">
        <f>SUM(I269)</f>
        <v>0</v>
      </c>
      <c r="J279" s="751"/>
      <c r="K279" s="751">
        <f>+K269</f>
        <v>0</v>
      </c>
      <c r="L279" s="751"/>
      <c r="M279" s="752">
        <f>E279-I279-K279</f>
        <v>0</v>
      </c>
      <c r="N279" s="752"/>
      <c r="O279" s="748"/>
      <c r="P279" s="748"/>
      <c r="S279" s="213"/>
      <c r="T279" s="213"/>
      <c r="U279" s="213"/>
      <c r="V279" s="213"/>
      <c r="W279" s="213"/>
      <c r="X279" s="213"/>
    </row>
    <row r="280" spans="2:24" ht="28.5" customHeight="1">
      <c r="B280" s="686"/>
      <c r="C280" s="686"/>
      <c r="D280" s="686"/>
      <c r="E280" s="684">
        <f>SUM(E264,E266,E268,E270,E272,E274,E276,E278)</f>
        <v>0</v>
      </c>
      <c r="F280" s="684"/>
      <c r="G280" s="684">
        <f>SUM(G264,G266,G268,G270,G272,G274,G276,G278)</f>
        <v>0</v>
      </c>
      <c r="H280" s="684"/>
      <c r="I280" s="684">
        <f>SUM(I270)</f>
        <v>0</v>
      </c>
      <c r="J280" s="684"/>
      <c r="K280" s="684">
        <f>+K270</f>
        <v>0</v>
      </c>
      <c r="L280" s="684"/>
      <c r="M280" s="749">
        <f>+IF(K280&gt;0,E280-(I280+K280),E280-I280)</f>
        <v>0</v>
      </c>
      <c r="N280" s="749"/>
      <c r="O280" s="750"/>
      <c r="P280" s="750"/>
      <c r="S280" s="213"/>
      <c r="T280" s="213"/>
      <c r="U280" s="213"/>
      <c r="V280" s="213"/>
      <c r="W280" s="213"/>
      <c r="X280" s="213"/>
    </row>
    <row r="281" spans="2:24" ht="18.75">
      <c r="B281" s="51" t="s">
        <v>47</v>
      </c>
      <c r="S281" s="213"/>
      <c r="T281" s="213"/>
      <c r="U281" s="213"/>
      <c r="V281" s="213"/>
      <c r="W281" s="213"/>
      <c r="X281" s="213"/>
    </row>
    <row r="282" spans="2:24" ht="27.75" customHeight="1">
      <c r="B282" s="51"/>
      <c r="S282" s="213"/>
      <c r="T282" s="213"/>
      <c r="U282" s="213"/>
      <c r="V282" s="213"/>
      <c r="W282" s="213"/>
      <c r="X282" s="213"/>
    </row>
    <row r="283" spans="2:24" ht="27.75" customHeight="1">
      <c r="B283" s="57" t="s">
        <v>211</v>
      </c>
      <c r="S283" s="213"/>
      <c r="T283" s="213"/>
      <c r="U283" s="213"/>
      <c r="V283" s="213"/>
      <c r="W283" s="213"/>
      <c r="X283" s="213"/>
    </row>
    <row r="284" spans="2:24" ht="28.5" customHeight="1">
      <c r="B284" s="687" t="s">
        <v>15</v>
      </c>
      <c r="C284" s="687"/>
      <c r="D284" s="687"/>
      <c r="E284" s="738" t="s">
        <v>213</v>
      </c>
      <c r="F284" s="738"/>
      <c r="G284" s="738" t="s">
        <v>214</v>
      </c>
      <c r="H284" s="738"/>
      <c r="I284" s="737" t="s">
        <v>215</v>
      </c>
      <c r="J284" s="737"/>
      <c r="K284" s="687" t="s">
        <v>217</v>
      </c>
      <c r="L284" s="687"/>
      <c r="M284" s="687"/>
      <c r="N284" s="687"/>
      <c r="O284" s="688" t="s">
        <v>218</v>
      </c>
      <c r="P284" s="688"/>
      <c r="S284" s="213"/>
      <c r="T284" s="213"/>
      <c r="U284" s="213"/>
      <c r="V284" s="213"/>
      <c r="W284" s="213"/>
      <c r="X284" s="213"/>
    </row>
    <row r="285" spans="2:24" ht="28.5" customHeight="1">
      <c r="B285" s="687"/>
      <c r="C285" s="687"/>
      <c r="D285" s="687"/>
      <c r="E285" s="747" t="s">
        <v>220</v>
      </c>
      <c r="F285" s="747"/>
      <c r="G285" s="747" t="s">
        <v>220</v>
      </c>
      <c r="H285" s="747"/>
      <c r="I285" s="747" t="s">
        <v>220</v>
      </c>
      <c r="J285" s="747"/>
      <c r="K285" s="687" t="s">
        <v>222</v>
      </c>
      <c r="L285" s="687"/>
      <c r="M285" s="687" t="s">
        <v>224</v>
      </c>
      <c r="N285" s="687"/>
      <c r="O285" s="688"/>
      <c r="P285" s="688"/>
      <c r="S285" s="213"/>
      <c r="T285" s="213"/>
      <c r="U285" s="213"/>
      <c r="V285" s="213"/>
      <c r="W285" s="213"/>
      <c r="X285" s="213"/>
    </row>
    <row r="286" spans="2:24" ht="28.5" customHeight="1">
      <c r="B286" s="689" t="s">
        <v>97</v>
      </c>
      <c r="C286" s="690" t="s">
        <v>226</v>
      </c>
      <c r="D286" s="690"/>
      <c r="E286" s="708">
        <f>+'1-5　支出明細書（２年目）'!G106</f>
        <v>0</v>
      </c>
      <c r="F286" s="708"/>
      <c r="G286" s="708">
        <f>+'1-5　支出明細書（２年目）'!I106</f>
        <v>0</v>
      </c>
      <c r="H286" s="708"/>
      <c r="I286" s="155"/>
      <c r="J286" s="162"/>
      <c r="K286" s="171"/>
      <c r="L286" s="182"/>
      <c r="M286" s="155"/>
      <c r="N286" s="182"/>
      <c r="O286" s="711"/>
      <c r="P286" s="711"/>
      <c r="S286" s="213"/>
      <c r="T286" s="213"/>
      <c r="U286" s="213"/>
      <c r="V286" s="213"/>
      <c r="W286" s="213"/>
      <c r="X286" s="213"/>
    </row>
    <row r="287" spans="2:24" ht="28.5" customHeight="1">
      <c r="B287" s="689"/>
      <c r="C287" s="690"/>
      <c r="D287" s="690"/>
      <c r="E287" s="692">
        <f>+'23-4 支出明細書 (２年目実績)'!G106</f>
        <v>0</v>
      </c>
      <c r="F287" s="692"/>
      <c r="G287" s="692">
        <f>+'23-4 支出明細書 (２年目実績)'!I106</f>
        <v>0</v>
      </c>
      <c r="H287" s="692"/>
      <c r="I287" s="156"/>
      <c r="J287" s="163"/>
      <c r="K287" s="169"/>
      <c r="L287" s="183"/>
      <c r="M287" s="169"/>
      <c r="N287" s="183"/>
      <c r="O287" s="711"/>
      <c r="P287" s="711"/>
      <c r="S287" s="213"/>
      <c r="T287" s="213"/>
      <c r="U287" s="213"/>
      <c r="V287" s="213"/>
      <c r="W287" s="213"/>
      <c r="X287" s="213"/>
    </row>
    <row r="288" spans="2:24" ht="28.5" customHeight="1">
      <c r="B288" s="693" t="s">
        <v>155</v>
      </c>
      <c r="C288" s="694" t="s">
        <v>227</v>
      </c>
      <c r="D288" s="694"/>
      <c r="E288" s="683">
        <f>+'1-5　支出明細書（２年目）'!G107</f>
        <v>0</v>
      </c>
      <c r="F288" s="683"/>
      <c r="G288" s="683">
        <f>+'1-5　支出明細書（２年目）'!I107</f>
        <v>0</v>
      </c>
      <c r="H288" s="683"/>
      <c r="I288" s="156"/>
      <c r="J288" s="163"/>
      <c r="K288" s="169"/>
      <c r="L288" s="183"/>
      <c r="M288" s="169"/>
      <c r="N288" s="183"/>
      <c r="O288" s="711"/>
      <c r="P288" s="711"/>
      <c r="S288" s="213"/>
      <c r="T288" s="213"/>
      <c r="U288" s="213"/>
      <c r="V288" s="213"/>
      <c r="W288" s="213"/>
      <c r="X288" s="213"/>
    </row>
    <row r="289" spans="2:24" ht="28.5" customHeight="1">
      <c r="B289" s="693"/>
      <c r="C289" s="694"/>
      <c r="D289" s="694"/>
      <c r="E289" s="692">
        <f>+'23-4 支出明細書 (２年目実績)'!G107</f>
        <v>0</v>
      </c>
      <c r="F289" s="692"/>
      <c r="G289" s="692">
        <f>+'23-4 支出明細書 (２年目実績)'!I107</f>
        <v>0</v>
      </c>
      <c r="H289" s="692"/>
      <c r="I289" s="156"/>
      <c r="J289" s="163"/>
      <c r="K289" s="169"/>
      <c r="L289" s="183"/>
      <c r="M289" s="169"/>
      <c r="N289" s="183"/>
      <c r="O289" s="711"/>
      <c r="P289" s="711"/>
      <c r="S289" s="213"/>
      <c r="T289" s="213"/>
      <c r="U289" s="213"/>
      <c r="V289" s="213"/>
      <c r="W289" s="213"/>
      <c r="X289" s="213"/>
    </row>
    <row r="290" spans="2:24" ht="28.5" customHeight="1">
      <c r="B290" s="693" t="s">
        <v>52</v>
      </c>
      <c r="C290" s="694" t="s">
        <v>228</v>
      </c>
      <c r="D290" s="694"/>
      <c r="E290" s="683">
        <f>+'1-5　支出明細書（２年目）'!G108</f>
        <v>0</v>
      </c>
      <c r="F290" s="683"/>
      <c r="G290" s="683">
        <f>+'1-5　支出明細書（２年目）'!I108</f>
        <v>0</v>
      </c>
      <c r="H290" s="683"/>
      <c r="I290" s="156"/>
      <c r="J290" s="163"/>
      <c r="K290" s="169"/>
      <c r="L290" s="183"/>
      <c r="M290" s="169"/>
      <c r="N290" s="183"/>
      <c r="O290" s="711"/>
      <c r="P290" s="711"/>
      <c r="S290" s="213"/>
      <c r="T290" s="213"/>
      <c r="U290" s="213"/>
      <c r="V290" s="213"/>
      <c r="W290" s="213"/>
      <c r="X290" s="213"/>
    </row>
    <row r="291" spans="2:24" ht="28.5" customHeight="1">
      <c r="B291" s="693"/>
      <c r="C291" s="694"/>
      <c r="D291" s="694"/>
      <c r="E291" s="692">
        <f>+'23-4 支出明細書 (２年目実績)'!G108</f>
        <v>0</v>
      </c>
      <c r="F291" s="692"/>
      <c r="G291" s="692">
        <f>+'23-4 支出明細書 (２年目実績)'!I108</f>
        <v>0</v>
      </c>
      <c r="H291" s="692"/>
      <c r="I291" s="156"/>
      <c r="J291" s="163"/>
      <c r="K291" s="169"/>
      <c r="L291" s="183"/>
      <c r="M291" s="169"/>
      <c r="N291" s="183"/>
      <c r="O291" s="711"/>
      <c r="P291" s="711"/>
      <c r="S291" s="213"/>
      <c r="T291" s="213"/>
      <c r="U291" s="213"/>
      <c r="V291" s="213"/>
      <c r="W291" s="213"/>
      <c r="X291" s="213"/>
    </row>
    <row r="292" spans="2:24" ht="28.5" customHeight="1">
      <c r="B292" s="693" t="s">
        <v>229</v>
      </c>
      <c r="C292" s="694" t="s">
        <v>206</v>
      </c>
      <c r="D292" s="694"/>
      <c r="E292" s="683">
        <f>+'1-5　支出明細書（２年目）'!G109</f>
        <v>0</v>
      </c>
      <c r="F292" s="683"/>
      <c r="G292" s="683">
        <f>+'1-5　支出明細書（２年目）'!I109</f>
        <v>0</v>
      </c>
      <c r="H292" s="683"/>
      <c r="I292" s="745">
        <f>+'1-5　支出明細書（２年目）'!G94</f>
        <v>0</v>
      </c>
      <c r="J292" s="745"/>
      <c r="K292" s="745">
        <f>+H310</f>
        <v>0</v>
      </c>
      <c r="L292" s="745"/>
      <c r="M292" s="746">
        <f>M302</f>
        <v>0</v>
      </c>
      <c r="N292" s="746"/>
      <c r="O292" s="711"/>
      <c r="P292" s="711"/>
      <c r="S292" s="213"/>
      <c r="T292" s="213"/>
      <c r="U292" s="213"/>
      <c r="V292" s="213"/>
      <c r="W292" s="213"/>
      <c r="X292" s="213"/>
    </row>
    <row r="293" spans="2:24" ht="28.5" customHeight="1">
      <c r="B293" s="693"/>
      <c r="C293" s="694"/>
      <c r="D293" s="694"/>
      <c r="E293" s="692">
        <f>+'23-4 支出明細書 (２年目実績)'!G109</f>
        <v>0</v>
      </c>
      <c r="F293" s="692"/>
      <c r="G293" s="692">
        <f>+'23-4 支出明細書 (２年目実績)'!I109</f>
        <v>0</v>
      </c>
      <c r="H293" s="692"/>
      <c r="I293" s="691">
        <f>+'23-4 支出明細書 (２年目実績)'!G94</f>
        <v>0</v>
      </c>
      <c r="J293" s="691"/>
      <c r="K293" s="691">
        <f>+L310</f>
        <v>0</v>
      </c>
      <c r="L293" s="691"/>
      <c r="M293" s="691">
        <f>+M303</f>
        <v>0</v>
      </c>
      <c r="N293" s="691"/>
      <c r="O293" s="711"/>
      <c r="P293" s="711"/>
      <c r="S293" s="213"/>
      <c r="T293" s="213"/>
      <c r="U293" s="213"/>
      <c r="V293" s="213"/>
      <c r="W293" s="213"/>
      <c r="X293" s="213"/>
    </row>
    <row r="294" spans="2:24" ht="28.5" customHeight="1">
      <c r="B294" s="693" t="s">
        <v>14</v>
      </c>
      <c r="C294" s="694" t="s">
        <v>231</v>
      </c>
      <c r="D294" s="694"/>
      <c r="E294" s="683">
        <f>+'1-5　支出明細書（２年目）'!G110</f>
        <v>0</v>
      </c>
      <c r="F294" s="683"/>
      <c r="G294" s="683">
        <f>+'1-5　支出明細書（２年目）'!I110</f>
        <v>0</v>
      </c>
      <c r="H294" s="683"/>
      <c r="I294" s="156"/>
      <c r="J294" s="163"/>
      <c r="K294" s="169"/>
      <c r="L294" s="183"/>
      <c r="M294" s="169"/>
      <c r="N294" s="183"/>
      <c r="O294" s="711"/>
      <c r="P294" s="711"/>
      <c r="S294" s="213"/>
      <c r="T294" s="213"/>
      <c r="U294" s="213"/>
      <c r="V294" s="213"/>
      <c r="W294" s="213"/>
      <c r="X294" s="213"/>
    </row>
    <row r="295" spans="2:24" ht="28.5" customHeight="1">
      <c r="B295" s="693"/>
      <c r="C295" s="694"/>
      <c r="D295" s="694"/>
      <c r="E295" s="692">
        <f>+'23-4 支出明細書 (２年目実績)'!G110</f>
        <v>0</v>
      </c>
      <c r="F295" s="692"/>
      <c r="G295" s="692">
        <f>+'23-4 支出明細書 (２年目実績)'!I110</f>
        <v>0</v>
      </c>
      <c r="H295" s="692"/>
      <c r="I295" s="156"/>
      <c r="J295" s="163"/>
      <c r="K295" s="169"/>
      <c r="L295" s="183"/>
      <c r="M295" s="169"/>
      <c r="N295" s="183"/>
      <c r="O295" s="711"/>
      <c r="P295" s="711"/>
      <c r="S295" s="213"/>
      <c r="T295" s="213"/>
      <c r="U295" s="213"/>
      <c r="V295" s="213"/>
      <c r="W295" s="213"/>
      <c r="X295" s="213"/>
    </row>
    <row r="296" spans="2:24" ht="28.5" customHeight="1">
      <c r="B296" s="693" t="s">
        <v>232</v>
      </c>
      <c r="C296" s="694" t="s">
        <v>234</v>
      </c>
      <c r="D296" s="694"/>
      <c r="E296" s="683">
        <f>+'1-5　支出明細書（２年目）'!G111</f>
        <v>0</v>
      </c>
      <c r="F296" s="683"/>
      <c r="G296" s="683">
        <f>+'1-5　支出明細書（２年目）'!I111</f>
        <v>0</v>
      </c>
      <c r="H296" s="683"/>
      <c r="I296" s="156"/>
      <c r="J296" s="163"/>
      <c r="K296" s="169"/>
      <c r="L296" s="183"/>
      <c r="M296" s="169"/>
      <c r="N296" s="183"/>
      <c r="O296" s="711"/>
      <c r="P296" s="711"/>
      <c r="S296" s="213"/>
      <c r="T296" s="213"/>
      <c r="U296" s="213"/>
      <c r="V296" s="213"/>
      <c r="W296" s="213"/>
      <c r="X296" s="213"/>
    </row>
    <row r="297" spans="2:24" ht="28.5" customHeight="1">
      <c r="B297" s="693"/>
      <c r="C297" s="694"/>
      <c r="D297" s="694"/>
      <c r="E297" s="692">
        <f>+'23-4 支出明細書 (２年目実績)'!G111</f>
        <v>0</v>
      </c>
      <c r="F297" s="692"/>
      <c r="G297" s="692">
        <f>+'23-4 支出明細書 (２年目実績)'!I111</f>
        <v>0</v>
      </c>
      <c r="H297" s="692"/>
      <c r="I297" s="156"/>
      <c r="J297" s="163"/>
      <c r="K297" s="169"/>
      <c r="L297" s="183"/>
      <c r="M297" s="169"/>
      <c r="N297" s="183"/>
      <c r="O297" s="711"/>
      <c r="P297" s="711"/>
      <c r="S297" s="213"/>
      <c r="T297" s="213"/>
      <c r="U297" s="213"/>
      <c r="V297" s="213"/>
      <c r="W297" s="213"/>
      <c r="X297" s="213"/>
    </row>
    <row r="298" spans="2:24" ht="28.5" customHeight="1">
      <c r="B298" s="696" t="s">
        <v>235</v>
      </c>
      <c r="C298" s="697" t="s">
        <v>219</v>
      </c>
      <c r="D298" s="697"/>
      <c r="E298" s="683">
        <f>+'1-5　支出明細書（２年目）'!G112</f>
        <v>0</v>
      </c>
      <c r="F298" s="683"/>
      <c r="G298" s="683">
        <f>+'1-5　支出明細書（２年目）'!I112</f>
        <v>0</v>
      </c>
      <c r="H298" s="683"/>
      <c r="I298" s="156"/>
      <c r="J298" s="163"/>
      <c r="K298" s="169"/>
      <c r="L298" s="183"/>
      <c r="M298" s="169"/>
      <c r="N298" s="183"/>
      <c r="O298" s="711"/>
      <c r="P298" s="711"/>
      <c r="S298" s="213"/>
      <c r="T298" s="213"/>
      <c r="U298" s="213"/>
      <c r="V298" s="213"/>
      <c r="W298" s="213"/>
      <c r="X298" s="213"/>
    </row>
    <row r="299" spans="2:24" ht="28.5" customHeight="1">
      <c r="B299" s="696"/>
      <c r="C299" s="697"/>
      <c r="D299" s="697"/>
      <c r="E299" s="692">
        <f>+'23-4 支出明細書 (２年目実績)'!G112</f>
        <v>0</v>
      </c>
      <c r="F299" s="692"/>
      <c r="G299" s="692">
        <f>+'23-4 支出明細書 (２年目実績)'!I112</f>
        <v>0</v>
      </c>
      <c r="H299" s="692"/>
      <c r="I299" s="157"/>
      <c r="J299" s="164"/>
      <c r="K299" s="169"/>
      <c r="L299" s="183"/>
      <c r="M299" s="169"/>
      <c r="N299" s="183"/>
      <c r="O299" s="711"/>
      <c r="P299" s="711"/>
      <c r="S299" s="213"/>
      <c r="T299" s="213"/>
      <c r="U299" s="213"/>
      <c r="V299" s="213"/>
      <c r="W299" s="213"/>
      <c r="X299" s="213"/>
    </row>
    <row r="300" spans="2:24" ht="28.5" customHeight="1">
      <c r="B300" s="698" t="s">
        <v>236</v>
      </c>
      <c r="C300" s="699" t="s">
        <v>158</v>
      </c>
      <c r="D300" s="699"/>
      <c r="E300" s="683">
        <f>+'1-5　支出明細書（２年目）'!J93</f>
        <v>0</v>
      </c>
      <c r="F300" s="683"/>
      <c r="G300" s="700"/>
      <c r="H300" s="700"/>
      <c r="I300" s="701"/>
      <c r="J300" s="701"/>
      <c r="K300" s="169"/>
      <c r="L300" s="183"/>
      <c r="M300" s="169"/>
      <c r="N300" s="183"/>
      <c r="O300" s="711"/>
      <c r="P300" s="711"/>
      <c r="S300" s="213"/>
      <c r="T300" s="213"/>
      <c r="U300" s="213"/>
      <c r="V300" s="213"/>
      <c r="W300" s="213"/>
      <c r="X300" s="213"/>
    </row>
    <row r="301" spans="2:24" ht="28.5" customHeight="1">
      <c r="B301" s="698"/>
      <c r="C301" s="699"/>
      <c r="D301" s="699"/>
      <c r="E301" s="684">
        <f>+'23-4 支出明細書 (２年目実績)'!J93</f>
        <v>0</v>
      </c>
      <c r="F301" s="684"/>
      <c r="G301" s="700"/>
      <c r="H301" s="700"/>
      <c r="I301" s="701"/>
      <c r="J301" s="701"/>
      <c r="K301" s="170"/>
      <c r="L301" s="184"/>
      <c r="M301" s="170"/>
      <c r="N301" s="184"/>
      <c r="O301" s="711"/>
      <c r="P301" s="711"/>
      <c r="S301" s="213"/>
      <c r="T301" s="213"/>
      <c r="U301" s="213"/>
      <c r="V301" s="213"/>
      <c r="W301" s="213"/>
      <c r="X301" s="213"/>
    </row>
    <row r="302" spans="2:24" ht="28.5" customHeight="1">
      <c r="B302" s="686" t="s">
        <v>133</v>
      </c>
      <c r="C302" s="686"/>
      <c r="D302" s="686"/>
      <c r="E302" s="685">
        <f>SUM(E286,E288,E290,E292,E294,E296,E298,E300)</f>
        <v>0</v>
      </c>
      <c r="F302" s="685"/>
      <c r="G302" s="685">
        <f>SUM(G286,G288,G290,G292,G294,G296,G298)</f>
        <v>0</v>
      </c>
      <c r="H302" s="685"/>
      <c r="I302" s="685">
        <f>SUM(I286,I288,I290,I292,I294,I296,I298)</f>
        <v>0</v>
      </c>
      <c r="J302" s="685"/>
      <c r="K302" s="685">
        <f>K292</f>
        <v>0</v>
      </c>
      <c r="L302" s="685"/>
      <c r="M302" s="740">
        <f>IF(K302&gt;0,E302-(I302+K302),E302-I302)</f>
        <v>0</v>
      </c>
      <c r="N302" s="740"/>
      <c r="O302" s="741"/>
      <c r="P302" s="741"/>
      <c r="S302" s="213"/>
      <c r="T302" s="213"/>
      <c r="U302" s="213"/>
      <c r="V302" s="213"/>
      <c r="W302" s="213"/>
      <c r="X302" s="213"/>
    </row>
    <row r="303" spans="2:24" ht="28.5" customHeight="1">
      <c r="B303" s="686"/>
      <c r="C303" s="686"/>
      <c r="D303" s="686"/>
      <c r="E303" s="742">
        <f>SUM(E287,E289,E291,E293,E295,E297,E299,E301)</f>
        <v>0</v>
      </c>
      <c r="F303" s="742"/>
      <c r="G303" s="742">
        <f>SUM(G287,G289,G291,G293,G295,G297,G299)</f>
        <v>0</v>
      </c>
      <c r="H303" s="742"/>
      <c r="I303" s="742">
        <f>SUM(I293)</f>
        <v>0</v>
      </c>
      <c r="J303" s="742"/>
      <c r="K303" s="742">
        <f>+K293</f>
        <v>0</v>
      </c>
      <c r="L303" s="742"/>
      <c r="M303" s="743">
        <f>IF(K303&gt;0,E303-(I303+K303),E303-I303)</f>
        <v>0</v>
      </c>
      <c r="N303" s="743"/>
      <c r="O303" s="744"/>
      <c r="P303" s="744"/>
      <c r="S303" s="214"/>
      <c r="T303" s="213"/>
      <c r="U303" s="213"/>
      <c r="V303" s="213"/>
      <c r="W303" s="213"/>
      <c r="X303" s="213"/>
    </row>
    <row r="304" spans="2:24" ht="18.75">
      <c r="B304" s="51" t="s">
        <v>47</v>
      </c>
      <c r="S304" s="214"/>
      <c r="T304" s="213"/>
      <c r="U304" s="213"/>
      <c r="V304" s="213"/>
      <c r="W304" s="213"/>
      <c r="X304" s="213"/>
    </row>
    <row r="305" spans="2:24" ht="18.75">
      <c r="B305" s="51"/>
      <c r="S305" s="214"/>
      <c r="T305" s="213"/>
      <c r="U305" s="213"/>
      <c r="V305" s="213"/>
      <c r="W305" s="213"/>
      <c r="X305" s="213"/>
    </row>
    <row r="306" spans="2:24" ht="18.75">
      <c r="B306" s="1" t="s">
        <v>238</v>
      </c>
      <c r="S306" s="214"/>
      <c r="T306" s="213"/>
      <c r="U306" s="213"/>
      <c r="V306" s="213"/>
      <c r="W306" s="213"/>
      <c r="X306" s="213"/>
    </row>
    <row r="307" spans="2:24" ht="6.75" customHeight="1">
      <c r="B307" s="51"/>
      <c r="S307" s="214"/>
      <c r="T307" s="213"/>
      <c r="U307" s="213"/>
      <c r="V307" s="213"/>
      <c r="W307" s="213"/>
      <c r="X307" s="213"/>
    </row>
    <row r="308" spans="2:24" s="42" customFormat="1" ht="36.75" customHeight="1">
      <c r="B308" s="739"/>
      <c r="C308" s="739"/>
      <c r="D308" s="96" t="s">
        <v>240</v>
      </c>
      <c r="E308" s="739" t="s">
        <v>241</v>
      </c>
      <c r="F308" s="739"/>
      <c r="G308" s="739"/>
      <c r="H308" s="739" t="s">
        <v>242</v>
      </c>
      <c r="I308" s="739"/>
      <c r="J308" s="739"/>
      <c r="K308" s="739"/>
      <c r="L308" s="739" t="s">
        <v>244</v>
      </c>
      <c r="M308" s="739"/>
      <c r="N308" s="739"/>
      <c r="S308" s="214"/>
      <c r="T308" s="213"/>
      <c r="U308" s="213"/>
      <c r="V308" s="213"/>
      <c r="W308" s="213"/>
      <c r="X308" s="213"/>
    </row>
    <row r="309" spans="2:24" ht="36" customHeight="1">
      <c r="B309" s="703" t="s">
        <v>216</v>
      </c>
      <c r="C309" s="703"/>
      <c r="D309" s="97"/>
      <c r="E309" s="680"/>
      <c r="F309" s="680"/>
      <c r="G309" s="680"/>
      <c r="H309" s="682"/>
      <c r="I309" s="682"/>
      <c r="J309" s="682"/>
      <c r="K309" s="682"/>
      <c r="L309" s="682"/>
      <c r="M309" s="682"/>
      <c r="N309" s="682"/>
      <c r="S309" s="214"/>
      <c r="T309" s="213"/>
      <c r="U309" s="213"/>
      <c r="V309" s="213"/>
      <c r="W309" s="213"/>
      <c r="X309" s="213"/>
    </row>
    <row r="310" spans="2:24" ht="36" customHeight="1">
      <c r="B310" s="703" t="s">
        <v>245</v>
      </c>
      <c r="C310" s="703"/>
      <c r="D310" s="97"/>
      <c r="E310" s="680"/>
      <c r="F310" s="680"/>
      <c r="G310" s="680"/>
      <c r="H310" s="681"/>
      <c r="I310" s="681"/>
      <c r="J310" s="681"/>
      <c r="K310" s="681"/>
      <c r="L310" s="682"/>
      <c r="M310" s="682"/>
      <c r="N310" s="682"/>
      <c r="S310" s="214"/>
      <c r="T310" s="213"/>
      <c r="U310" s="213"/>
      <c r="V310" s="213"/>
      <c r="W310" s="213"/>
      <c r="X310" s="213"/>
    </row>
    <row r="311" spans="2:24" ht="36" customHeight="1">
      <c r="B311" s="703" t="s">
        <v>133</v>
      </c>
      <c r="C311" s="703"/>
      <c r="D311" s="97"/>
      <c r="E311" s="118"/>
      <c r="F311" s="124"/>
      <c r="G311" s="97"/>
      <c r="H311" s="704">
        <f>SUM(H309:K310)</f>
        <v>0</v>
      </c>
      <c r="I311" s="704"/>
      <c r="J311" s="704"/>
      <c r="K311" s="704"/>
      <c r="L311" s="704">
        <f>SUM(L309:N310)</f>
        <v>0</v>
      </c>
      <c r="M311" s="704"/>
      <c r="N311" s="704"/>
      <c r="S311" s="214"/>
      <c r="T311" s="213"/>
      <c r="U311" s="213"/>
      <c r="V311" s="213"/>
      <c r="W311" s="213"/>
      <c r="X311" s="213"/>
    </row>
    <row r="312" spans="2:24" ht="18.75">
      <c r="B312" s="51"/>
      <c r="S312" s="214"/>
      <c r="T312" s="213"/>
      <c r="U312" s="213"/>
      <c r="V312" s="213"/>
      <c r="W312" s="213"/>
      <c r="X312" s="213"/>
    </row>
    <row r="313" spans="2:24" ht="21.75" customHeight="1">
      <c r="B313" s="1" t="s">
        <v>88</v>
      </c>
      <c r="S313" s="214"/>
      <c r="T313" s="213"/>
      <c r="U313" s="213"/>
      <c r="V313" s="213"/>
      <c r="W313" s="213"/>
      <c r="X313" s="213"/>
    </row>
    <row r="314" spans="2:24" ht="21.75" customHeight="1">
      <c r="B314" s="50" t="s">
        <v>97</v>
      </c>
      <c r="C314" s="68" t="s">
        <v>246</v>
      </c>
      <c r="S314" s="214"/>
      <c r="T314" s="213"/>
      <c r="U314" s="213"/>
      <c r="V314" s="213"/>
      <c r="W314" s="213"/>
      <c r="X314" s="213"/>
    </row>
    <row r="315" spans="2:24" ht="21.75" customHeight="1">
      <c r="B315" s="702"/>
      <c r="C315" s="702"/>
      <c r="D315" s="702"/>
      <c r="E315" s="702"/>
      <c r="F315" s="702"/>
      <c r="G315" s="702"/>
      <c r="H315" s="702"/>
      <c r="I315" s="702"/>
      <c r="J315" s="702"/>
      <c r="K315" s="702"/>
      <c r="L315" s="702"/>
      <c r="M315" s="702"/>
      <c r="N315" s="702"/>
      <c r="O315" s="702"/>
      <c r="P315" s="702"/>
      <c r="S315" s="214"/>
      <c r="T315" s="213"/>
      <c r="U315" s="213"/>
      <c r="V315" s="213"/>
      <c r="W315" s="213"/>
      <c r="X315" s="213"/>
    </row>
    <row r="316" spans="2:24" ht="21.75" customHeight="1">
      <c r="B316" s="702"/>
      <c r="C316" s="702"/>
      <c r="D316" s="702"/>
      <c r="E316" s="702"/>
      <c r="F316" s="702"/>
      <c r="G316" s="702"/>
      <c r="H316" s="702"/>
      <c r="I316" s="702"/>
      <c r="J316" s="702"/>
      <c r="K316" s="702"/>
      <c r="L316" s="702"/>
      <c r="M316" s="702"/>
      <c r="N316" s="702"/>
      <c r="O316" s="702"/>
      <c r="P316" s="702"/>
      <c r="S316" s="214"/>
      <c r="T316" s="213"/>
      <c r="U316" s="213"/>
      <c r="V316" s="213"/>
      <c r="W316" s="213"/>
      <c r="X316" s="213"/>
    </row>
    <row r="317" spans="2:24" ht="21.75" customHeight="1">
      <c r="B317" s="702"/>
      <c r="C317" s="702"/>
      <c r="D317" s="702"/>
      <c r="E317" s="702"/>
      <c r="F317" s="702"/>
      <c r="G317" s="702"/>
      <c r="H317" s="702"/>
      <c r="I317" s="702"/>
      <c r="J317" s="702"/>
      <c r="K317" s="702"/>
      <c r="L317" s="702"/>
      <c r="M317" s="702"/>
      <c r="N317" s="702"/>
      <c r="O317" s="702"/>
      <c r="P317" s="702"/>
      <c r="S317" s="214"/>
      <c r="T317" s="213"/>
      <c r="U317" s="213"/>
      <c r="V317" s="213"/>
      <c r="W317" s="213"/>
      <c r="X317" s="213"/>
    </row>
    <row r="318" spans="2:24" ht="12" customHeight="1">
      <c r="B318" s="27"/>
      <c r="C318" s="27"/>
      <c r="D318" s="27"/>
      <c r="E318" s="27"/>
      <c r="F318" s="27"/>
      <c r="G318" s="27"/>
      <c r="H318" s="27"/>
      <c r="I318" s="27"/>
      <c r="J318" s="27"/>
      <c r="K318" s="27"/>
      <c r="L318" s="27"/>
      <c r="M318" s="27"/>
      <c r="N318" s="27"/>
      <c r="O318" s="27"/>
      <c r="P318" s="27"/>
      <c r="S318" s="214"/>
      <c r="T318" s="213"/>
      <c r="U318" s="213"/>
      <c r="V318" s="213"/>
      <c r="W318" s="213"/>
      <c r="X318" s="213"/>
    </row>
    <row r="319" spans="2:24" ht="21.75" customHeight="1">
      <c r="B319" s="50" t="s">
        <v>155</v>
      </c>
      <c r="C319" s="68" t="s">
        <v>259</v>
      </c>
      <c r="E319" s="27"/>
      <c r="F319" s="27"/>
      <c r="G319" s="27"/>
      <c r="H319" s="27"/>
      <c r="I319" s="27"/>
      <c r="J319" s="27"/>
      <c r="K319" s="27"/>
      <c r="L319" s="27"/>
      <c r="M319" s="27"/>
      <c r="N319" s="27"/>
      <c r="O319" s="27"/>
      <c r="P319" s="27"/>
      <c r="S319" s="214"/>
      <c r="T319" s="213"/>
      <c r="U319" s="213"/>
      <c r="V319" s="213"/>
      <c r="W319" s="213"/>
      <c r="X319" s="213"/>
    </row>
    <row r="320" spans="2:24" ht="21.75" customHeight="1">
      <c r="C320" s="1" t="s">
        <v>247</v>
      </c>
      <c r="F320" s="1" t="s">
        <v>211</v>
      </c>
      <c r="J320" s="1" t="s">
        <v>146</v>
      </c>
      <c r="S320" s="214"/>
      <c r="T320" s="213"/>
      <c r="U320" s="213"/>
      <c r="V320" s="213"/>
      <c r="W320" s="213"/>
      <c r="X320" s="213"/>
    </row>
    <row r="321" spans="2:24" ht="25.5" customHeight="1">
      <c r="B321" s="58"/>
      <c r="C321" s="705">
        <f>+'1-5 支出明細書（１年目）'!F98</f>
        <v>0</v>
      </c>
      <c r="D321" s="705"/>
      <c r="E321" s="119"/>
      <c r="F321" s="705">
        <f>+'1-5　支出明細書（２年目）'!F98</f>
        <v>0</v>
      </c>
      <c r="G321" s="705"/>
      <c r="H321" s="705"/>
      <c r="I321" s="158"/>
      <c r="J321" s="705">
        <f>+F321+C321</f>
        <v>0</v>
      </c>
      <c r="K321" s="705"/>
      <c r="L321" s="705"/>
      <c r="M321" s="705"/>
      <c r="S321" s="214"/>
      <c r="T321" s="213"/>
      <c r="U321" s="213"/>
      <c r="V321" s="213"/>
      <c r="W321" s="213"/>
      <c r="X321" s="213"/>
    </row>
    <row r="322" spans="2:24" ht="12" customHeight="1">
      <c r="C322" s="78"/>
      <c r="D322" s="78"/>
      <c r="G322" s="128"/>
      <c r="H322" s="128"/>
      <c r="S322" s="214"/>
      <c r="T322" s="213"/>
      <c r="U322" s="213"/>
      <c r="V322" s="213"/>
      <c r="W322" s="213"/>
      <c r="X322" s="213"/>
    </row>
    <row r="323" spans="2:24" ht="18.75">
      <c r="S323" s="214"/>
      <c r="T323" s="213"/>
      <c r="U323" s="213"/>
      <c r="V323" s="213"/>
      <c r="W323" s="213"/>
      <c r="X323" s="213"/>
    </row>
    <row r="324" spans="2:24" ht="18.75">
      <c r="B324" s="1" t="s">
        <v>248</v>
      </c>
      <c r="S324" s="214"/>
      <c r="T324" s="213"/>
      <c r="U324" s="213"/>
      <c r="V324" s="213"/>
      <c r="W324" s="213"/>
      <c r="X324" s="213"/>
    </row>
    <row r="325" spans="2:24" ht="18.75">
      <c r="S325" s="214"/>
      <c r="T325" s="213"/>
      <c r="U325" s="213"/>
      <c r="V325" s="213"/>
      <c r="W325" s="213"/>
      <c r="X325" s="213"/>
    </row>
    <row r="326" spans="2:24" ht="27.75" customHeight="1">
      <c r="B326" s="695"/>
      <c r="C326" s="695"/>
      <c r="D326" s="695"/>
      <c r="E326" s="695"/>
      <c r="F326" s="695"/>
      <c r="G326" s="695"/>
      <c r="H326" s="695"/>
      <c r="I326" s="695"/>
      <c r="J326" s="695"/>
      <c r="K326" s="695"/>
      <c r="L326" s="695"/>
      <c r="M326" s="695"/>
      <c r="N326" s="695"/>
      <c r="O326" s="695"/>
      <c r="P326" s="695"/>
      <c r="S326" s="214"/>
      <c r="T326" s="213"/>
      <c r="U326" s="213"/>
      <c r="V326" s="213"/>
      <c r="W326" s="213"/>
      <c r="X326" s="213"/>
    </row>
    <row r="327" spans="2:24" ht="27.75" customHeight="1">
      <c r="B327" s="695"/>
      <c r="C327" s="695"/>
      <c r="D327" s="695"/>
      <c r="E327" s="695"/>
      <c r="F327" s="695"/>
      <c r="G327" s="695"/>
      <c r="H327" s="695"/>
      <c r="I327" s="695"/>
      <c r="J327" s="695"/>
      <c r="K327" s="695"/>
      <c r="L327" s="695"/>
      <c r="M327" s="695"/>
      <c r="N327" s="695"/>
      <c r="O327" s="695"/>
      <c r="P327" s="695"/>
      <c r="S327" s="214"/>
      <c r="T327" s="213"/>
      <c r="U327" s="213"/>
      <c r="V327" s="213"/>
      <c r="W327" s="213"/>
      <c r="X327" s="213"/>
    </row>
    <row r="328" spans="2:24" ht="27.75" customHeight="1">
      <c r="B328" s="695"/>
      <c r="C328" s="695"/>
      <c r="D328" s="695"/>
      <c r="E328" s="695"/>
      <c r="F328" s="695"/>
      <c r="G328" s="695"/>
      <c r="H328" s="695"/>
      <c r="I328" s="695"/>
      <c r="J328" s="695"/>
      <c r="K328" s="695"/>
      <c r="L328" s="695"/>
      <c r="M328" s="695"/>
      <c r="N328" s="695"/>
      <c r="O328" s="695"/>
      <c r="P328" s="695"/>
      <c r="S328" s="214"/>
      <c r="T328" s="213"/>
      <c r="U328" s="213"/>
      <c r="V328" s="213"/>
      <c r="W328" s="213"/>
      <c r="X328" s="213"/>
    </row>
    <row r="329" spans="2:24" ht="27.75" customHeight="1">
      <c r="B329" s="695"/>
      <c r="C329" s="695"/>
      <c r="D329" s="695"/>
      <c r="E329" s="695"/>
      <c r="F329" s="695"/>
      <c r="G329" s="695"/>
      <c r="H329" s="695"/>
      <c r="I329" s="695"/>
      <c r="J329" s="695"/>
      <c r="K329" s="695"/>
      <c r="L329" s="695"/>
      <c r="M329" s="695"/>
      <c r="N329" s="695"/>
      <c r="O329" s="695"/>
      <c r="P329" s="695"/>
      <c r="S329" s="214"/>
      <c r="T329" s="213"/>
      <c r="U329" s="213"/>
      <c r="V329" s="213"/>
      <c r="W329" s="213"/>
      <c r="X329" s="213"/>
    </row>
    <row r="330" spans="2:24" ht="27.75" customHeight="1">
      <c r="B330" s="695"/>
      <c r="C330" s="695"/>
      <c r="D330" s="695"/>
      <c r="E330" s="695"/>
      <c r="F330" s="695"/>
      <c r="G330" s="695"/>
      <c r="H330" s="695"/>
      <c r="I330" s="695"/>
      <c r="J330" s="695"/>
      <c r="K330" s="695"/>
      <c r="L330" s="695"/>
      <c r="M330" s="695"/>
      <c r="N330" s="695"/>
      <c r="O330" s="695"/>
      <c r="P330" s="695"/>
    </row>
    <row r="331" spans="2:24" ht="27.75" customHeight="1">
      <c r="B331" s="695"/>
      <c r="C331" s="695"/>
      <c r="D331" s="695"/>
      <c r="E331" s="695"/>
      <c r="F331" s="695"/>
      <c r="G331" s="695"/>
      <c r="H331" s="695"/>
      <c r="I331" s="695"/>
      <c r="J331" s="695"/>
      <c r="K331" s="695"/>
      <c r="L331" s="695"/>
      <c r="M331" s="695"/>
      <c r="N331" s="695"/>
      <c r="O331" s="695"/>
      <c r="P331" s="695"/>
    </row>
    <row r="332" spans="2:24" ht="27.75" customHeight="1">
      <c r="B332" s="695"/>
      <c r="C332" s="695"/>
      <c r="D332" s="695"/>
      <c r="E332" s="695"/>
      <c r="F332" s="695"/>
      <c r="G332" s="695"/>
      <c r="H332" s="695"/>
      <c r="I332" s="695"/>
      <c r="J332" s="695"/>
      <c r="K332" s="695"/>
      <c r="L332" s="695"/>
      <c r="M332" s="695"/>
      <c r="N332" s="695"/>
      <c r="O332" s="695"/>
      <c r="P332" s="695"/>
    </row>
    <row r="333" spans="2:24" ht="27.75" customHeight="1">
      <c r="B333" s="695"/>
      <c r="C333" s="695"/>
      <c r="D333" s="695"/>
      <c r="E333" s="695"/>
      <c r="F333" s="695"/>
      <c r="G333" s="695"/>
      <c r="H333" s="695"/>
      <c r="I333" s="695"/>
      <c r="J333" s="695"/>
      <c r="K333" s="695"/>
      <c r="L333" s="695"/>
      <c r="M333" s="695"/>
      <c r="N333" s="695"/>
      <c r="O333" s="695"/>
      <c r="P333" s="695"/>
    </row>
    <row r="334" spans="2:24" ht="27.75" customHeight="1">
      <c r="B334" s="695"/>
      <c r="C334" s="695"/>
      <c r="D334" s="695"/>
      <c r="E334" s="695"/>
      <c r="F334" s="695"/>
      <c r="G334" s="695"/>
      <c r="H334" s="695"/>
      <c r="I334" s="695"/>
      <c r="J334" s="695"/>
      <c r="K334" s="695"/>
      <c r="L334" s="695"/>
      <c r="M334" s="695"/>
      <c r="N334" s="695"/>
      <c r="O334" s="695"/>
      <c r="P334" s="695"/>
    </row>
    <row r="335" spans="2:24" ht="27.75" customHeight="1">
      <c r="B335" s="695"/>
      <c r="C335" s="695"/>
      <c r="D335" s="695"/>
      <c r="E335" s="695"/>
      <c r="F335" s="695"/>
      <c r="G335" s="695"/>
      <c r="H335" s="695"/>
      <c r="I335" s="695"/>
      <c r="J335" s="695"/>
      <c r="K335" s="695"/>
      <c r="L335" s="695"/>
      <c r="M335" s="695"/>
      <c r="N335" s="695"/>
      <c r="O335" s="695"/>
      <c r="P335" s="695"/>
    </row>
    <row r="336" spans="2:24" ht="27.75" customHeight="1">
      <c r="B336" s="695"/>
      <c r="C336" s="695"/>
      <c r="D336" s="695"/>
      <c r="E336" s="695"/>
      <c r="F336" s="695"/>
      <c r="G336" s="695"/>
      <c r="H336" s="695"/>
      <c r="I336" s="695"/>
      <c r="J336" s="695"/>
      <c r="K336" s="695"/>
      <c r="L336" s="695"/>
      <c r="M336" s="695"/>
      <c r="N336" s="695"/>
      <c r="O336" s="695"/>
      <c r="P336" s="695"/>
    </row>
    <row r="337" spans="2:16" ht="27.75" customHeight="1">
      <c r="B337" s="695"/>
      <c r="C337" s="695"/>
      <c r="D337" s="695"/>
      <c r="E337" s="695"/>
      <c r="F337" s="695"/>
      <c r="G337" s="695"/>
      <c r="H337" s="695"/>
      <c r="I337" s="695"/>
      <c r="J337" s="695"/>
      <c r="K337" s="695"/>
      <c r="L337" s="695"/>
      <c r="M337" s="695"/>
      <c r="N337" s="695"/>
      <c r="O337" s="695"/>
      <c r="P337" s="695"/>
    </row>
    <row r="338" spans="2:16" ht="27.75" customHeight="1">
      <c r="B338" s="695"/>
      <c r="C338" s="695"/>
      <c r="D338" s="695"/>
      <c r="E338" s="695"/>
      <c r="F338" s="695"/>
      <c r="G338" s="695"/>
      <c r="H338" s="695"/>
      <c r="I338" s="695"/>
      <c r="J338" s="695"/>
      <c r="K338" s="695"/>
      <c r="L338" s="695"/>
      <c r="M338" s="695"/>
      <c r="N338" s="695"/>
      <c r="O338" s="695"/>
      <c r="P338" s="695"/>
    </row>
    <row r="339" spans="2:16" ht="27.75" customHeight="1">
      <c r="B339" s="695"/>
      <c r="C339" s="695"/>
      <c r="D339" s="695"/>
      <c r="E339" s="695"/>
      <c r="F339" s="695"/>
      <c r="G339" s="695"/>
      <c r="H339" s="695"/>
      <c r="I339" s="695"/>
      <c r="J339" s="695"/>
      <c r="K339" s="695"/>
      <c r="L339" s="695"/>
      <c r="M339" s="695"/>
      <c r="N339" s="695"/>
      <c r="O339" s="695"/>
      <c r="P339" s="695"/>
    </row>
    <row r="340" spans="2:16" ht="15" customHeight="1"/>
    <row r="341" spans="2:16" ht="68.25" hidden="1" customHeight="1"/>
    <row r="342" spans="2:16" ht="68.25" hidden="1" customHeight="1"/>
    <row r="343" spans="2:16" ht="68.25" hidden="1" customHeight="1"/>
    <row r="344" spans="2:16" ht="68.25" hidden="1" customHeight="1"/>
    <row r="345" spans="2:16" ht="68.25" hidden="1" customHeight="1"/>
    <row r="346" spans="2:16" ht="68.25" hidden="1" customHeight="1"/>
    <row r="347" spans="2:16" ht="68.25" hidden="1" customHeight="1"/>
    <row r="348" spans="2:16" ht="68.25" customHeight="1">
      <c r="B348" s="59" t="s">
        <v>249</v>
      </c>
      <c r="C348" s="79"/>
      <c r="D348" s="79"/>
      <c r="E348" s="79"/>
      <c r="F348" s="79"/>
      <c r="G348" s="79"/>
      <c r="H348" s="79"/>
      <c r="I348" s="79"/>
      <c r="J348" s="79"/>
      <c r="K348" s="79"/>
      <c r="L348" s="79"/>
      <c r="M348" s="79"/>
      <c r="N348" s="79"/>
      <c r="O348" s="79"/>
      <c r="P348" s="209"/>
    </row>
    <row r="349" spans="2:16" ht="68.25" customHeight="1">
      <c r="B349" s="60"/>
      <c r="P349" s="210"/>
    </row>
    <row r="350" spans="2:16" ht="68.25" customHeight="1">
      <c r="B350" s="60"/>
      <c r="P350" s="210"/>
    </row>
    <row r="351" spans="2:16" ht="68.25" customHeight="1">
      <c r="B351" s="60"/>
      <c r="P351" s="210"/>
    </row>
    <row r="352" spans="2:16" ht="68.25" customHeight="1">
      <c r="B352" s="60"/>
      <c r="P352" s="210"/>
    </row>
    <row r="353" spans="1:19" ht="68.25" customHeight="1">
      <c r="B353" s="61"/>
      <c r="C353" s="80"/>
      <c r="D353" s="80"/>
      <c r="E353" s="80"/>
      <c r="F353" s="80"/>
      <c r="G353" s="80"/>
      <c r="H353" s="80"/>
      <c r="I353" s="80"/>
      <c r="J353" s="80"/>
      <c r="K353" s="80"/>
      <c r="L353" s="80"/>
      <c r="M353" s="80"/>
      <c r="N353" s="80"/>
      <c r="O353" s="80"/>
      <c r="P353" s="211"/>
    </row>
    <row r="356" spans="1:19" ht="23.25" customHeight="1">
      <c r="B356" s="1" t="s">
        <v>164</v>
      </c>
    </row>
    <row r="357" spans="1:19" ht="23.25" customHeight="1">
      <c r="B357" s="710" t="s">
        <v>250</v>
      </c>
      <c r="C357" s="710"/>
      <c r="D357" s="710"/>
      <c r="E357" s="710"/>
      <c r="F357" s="710"/>
      <c r="G357" s="710"/>
      <c r="H357" s="710"/>
      <c r="I357" s="710"/>
      <c r="J357" s="710"/>
      <c r="K357" s="710"/>
      <c r="L357" s="710"/>
      <c r="M357" s="710"/>
      <c r="N357" s="710"/>
      <c r="P357" s="212"/>
      <c r="S357" s="216"/>
    </row>
    <row r="358" spans="1:19" ht="23.25" customHeight="1">
      <c r="A358" s="25"/>
      <c r="B358" s="710" t="s">
        <v>50</v>
      </c>
      <c r="C358" s="710"/>
      <c r="D358" s="710"/>
      <c r="E358" s="710"/>
      <c r="F358" s="710"/>
      <c r="G358" s="710"/>
      <c r="H358" s="710"/>
      <c r="I358" s="710"/>
      <c r="J358" s="710"/>
      <c r="K358" s="710"/>
      <c r="L358" s="710"/>
      <c r="M358" s="710"/>
      <c r="N358" s="710"/>
      <c r="O358" s="710"/>
      <c r="P358" s="212"/>
      <c r="Q358" s="25"/>
      <c r="R358" s="25"/>
      <c r="S358" s="216"/>
    </row>
    <row r="359" spans="1:19" ht="23.25" customHeight="1">
      <c r="A359" s="25"/>
      <c r="B359" s="62" t="s">
        <v>251</v>
      </c>
      <c r="C359" s="81"/>
      <c r="D359" s="81"/>
      <c r="E359" s="102"/>
      <c r="F359" s="102"/>
      <c r="G359" s="102"/>
      <c r="H359" s="102"/>
      <c r="I359" s="102"/>
      <c r="J359" s="102"/>
      <c r="K359" s="102"/>
      <c r="L359" s="102"/>
      <c r="M359" s="102"/>
      <c r="N359" s="102"/>
      <c r="O359" s="70"/>
      <c r="P359" s="70"/>
      <c r="Q359" s="25"/>
      <c r="R359" s="25"/>
      <c r="S359" s="216"/>
    </row>
    <row r="360" spans="1:19" ht="23.25" customHeight="1">
      <c r="A360" s="25"/>
      <c r="B360" s="25" t="s">
        <v>40</v>
      </c>
      <c r="E360" s="102"/>
      <c r="F360" s="102"/>
      <c r="G360" s="102"/>
      <c r="H360" s="102"/>
      <c r="I360" s="102"/>
      <c r="J360" s="102"/>
      <c r="K360" s="102"/>
      <c r="L360" s="102"/>
      <c r="M360" s="102"/>
      <c r="N360" s="102"/>
      <c r="O360" s="70"/>
      <c r="P360" s="70"/>
      <c r="Q360" s="25"/>
      <c r="R360" s="25"/>
      <c r="S360" s="216"/>
    </row>
    <row r="361" spans="1:19" ht="23.25" customHeight="1">
      <c r="A361" s="25"/>
      <c r="B361" s="63" t="s">
        <v>369</v>
      </c>
      <c r="C361" s="49"/>
      <c r="D361" s="25"/>
      <c r="E361" s="102"/>
      <c r="F361" s="102"/>
      <c r="G361" s="102"/>
      <c r="H361" s="102"/>
      <c r="I361" s="102"/>
      <c r="J361" s="102"/>
      <c r="K361" s="102"/>
      <c r="L361" s="102"/>
      <c r="M361" s="102"/>
      <c r="N361" s="102"/>
      <c r="O361" s="70"/>
      <c r="P361" s="70"/>
      <c r="Q361" s="25"/>
      <c r="R361" s="25"/>
      <c r="S361" s="216"/>
    </row>
    <row r="362" spans="1:19" ht="23.25" customHeight="1">
      <c r="A362" s="25"/>
      <c r="B362" s="62"/>
      <c r="C362" s="81"/>
      <c r="D362" s="81"/>
      <c r="E362" s="102"/>
      <c r="F362" s="102"/>
      <c r="G362" s="102"/>
      <c r="H362" s="102"/>
      <c r="I362" s="102"/>
      <c r="J362" s="102"/>
      <c r="K362" s="102"/>
      <c r="L362" s="102"/>
      <c r="M362" s="102"/>
      <c r="N362" s="102"/>
      <c r="O362" s="70"/>
      <c r="P362" s="70"/>
      <c r="Q362" s="25"/>
      <c r="R362" s="25"/>
      <c r="S362" s="216"/>
    </row>
    <row r="363" spans="1:19" ht="23.25" customHeight="1">
      <c r="A363" s="25"/>
      <c r="B363" s="62"/>
      <c r="C363" s="81"/>
      <c r="D363" s="81"/>
      <c r="E363" s="102"/>
      <c r="F363" s="102"/>
      <c r="G363" s="102"/>
      <c r="H363" s="102"/>
      <c r="I363" s="102"/>
      <c r="J363" s="102"/>
      <c r="K363" s="102"/>
      <c r="L363" s="102"/>
      <c r="M363" s="102"/>
      <c r="N363" s="102"/>
      <c r="O363" s="70"/>
      <c r="P363" s="70"/>
      <c r="Q363" s="25"/>
      <c r="R363" s="25"/>
      <c r="S363" s="216"/>
    </row>
    <row r="364" spans="1:19" ht="23.25" customHeight="1">
      <c r="A364" s="25"/>
      <c r="B364" s="62"/>
      <c r="C364" s="81"/>
      <c r="D364" s="81"/>
      <c r="E364" s="102"/>
      <c r="F364" s="102"/>
      <c r="G364" s="102"/>
      <c r="H364" s="102"/>
      <c r="I364" s="102"/>
      <c r="J364" s="102"/>
      <c r="K364" s="102"/>
      <c r="L364" s="102"/>
      <c r="M364" s="102"/>
      <c r="N364" s="102"/>
      <c r="O364" s="70"/>
      <c r="P364" s="70"/>
      <c r="Q364" s="25"/>
      <c r="R364" s="25"/>
      <c r="S364" s="216"/>
    </row>
    <row r="365" spans="1:19" ht="23.25" customHeight="1">
      <c r="A365" s="25"/>
      <c r="B365" s="62"/>
      <c r="C365" s="81"/>
      <c r="D365" s="81"/>
      <c r="E365" s="102"/>
      <c r="F365" s="102"/>
      <c r="G365" s="102"/>
      <c r="H365" s="102"/>
      <c r="I365" s="102"/>
      <c r="J365" s="102"/>
      <c r="K365" s="102"/>
      <c r="L365" s="102"/>
      <c r="M365" s="102"/>
      <c r="N365" s="102"/>
      <c r="O365" s="70"/>
      <c r="P365" s="70"/>
      <c r="Q365" s="25"/>
      <c r="R365" s="25"/>
      <c r="S365" s="216"/>
    </row>
    <row r="366" spans="1:19" ht="23.25" customHeight="1">
      <c r="A366" s="25"/>
      <c r="B366" s="62"/>
      <c r="C366" s="81"/>
      <c r="D366" s="81"/>
      <c r="E366" s="102"/>
      <c r="F366" s="102"/>
      <c r="G366" s="102"/>
      <c r="H366" s="102"/>
      <c r="I366" s="102"/>
      <c r="J366" s="102"/>
      <c r="K366" s="102"/>
      <c r="L366" s="102"/>
      <c r="M366" s="102"/>
      <c r="N366" s="102"/>
      <c r="O366" s="70"/>
      <c r="P366" s="70"/>
      <c r="Q366" s="25"/>
      <c r="R366" s="25"/>
      <c r="S366" s="216"/>
    </row>
    <row r="367" spans="1:19" ht="23.25" customHeight="1">
      <c r="A367" s="25"/>
      <c r="B367" s="62"/>
      <c r="C367" s="81"/>
      <c r="D367" s="81"/>
      <c r="E367" s="102"/>
      <c r="F367" s="102"/>
      <c r="G367" s="102"/>
      <c r="H367" s="102"/>
      <c r="I367" s="102"/>
      <c r="J367" s="102"/>
      <c r="K367" s="102"/>
      <c r="L367" s="102"/>
      <c r="M367" s="102"/>
      <c r="N367" s="102"/>
      <c r="O367" s="70"/>
      <c r="P367" s="70"/>
      <c r="Q367" s="25"/>
      <c r="R367" s="25"/>
      <c r="S367" s="216"/>
    </row>
    <row r="368" spans="1:19" ht="23.25" customHeight="1">
      <c r="A368" s="25"/>
      <c r="B368" s="62"/>
      <c r="C368" s="81"/>
      <c r="D368" s="81"/>
      <c r="E368" s="102"/>
      <c r="F368" s="102"/>
      <c r="G368" s="102"/>
      <c r="H368" s="102"/>
      <c r="I368" s="102"/>
      <c r="J368" s="102"/>
      <c r="K368" s="102"/>
      <c r="L368" s="102"/>
      <c r="M368" s="102"/>
      <c r="N368" s="102"/>
      <c r="O368" s="70"/>
      <c r="P368" s="70"/>
      <c r="Q368" s="25"/>
      <c r="R368" s="25"/>
      <c r="S368" s="216"/>
    </row>
    <row r="369" spans="1:19" ht="23.25" customHeight="1">
      <c r="A369" s="25"/>
      <c r="B369" s="62"/>
      <c r="C369" s="81"/>
      <c r="D369" s="81"/>
      <c r="E369" s="102"/>
      <c r="F369" s="102"/>
      <c r="G369" s="102"/>
      <c r="H369" s="102"/>
      <c r="I369" s="102"/>
      <c r="J369" s="102"/>
      <c r="K369" s="102"/>
      <c r="L369" s="102"/>
      <c r="M369" s="102"/>
      <c r="N369" s="102"/>
      <c r="O369" s="70"/>
      <c r="P369" s="70"/>
      <c r="Q369" s="25"/>
      <c r="R369" s="25"/>
      <c r="S369" s="216"/>
    </row>
    <row r="370" spans="1:19" ht="23.25" customHeight="1">
      <c r="A370" s="25"/>
      <c r="B370" s="62"/>
      <c r="C370" s="81"/>
      <c r="D370" s="81"/>
      <c r="E370" s="102"/>
      <c r="F370" s="102"/>
      <c r="G370" s="102"/>
      <c r="H370" s="102"/>
      <c r="I370" s="102"/>
      <c r="J370" s="102"/>
      <c r="K370" s="102"/>
      <c r="L370" s="102"/>
      <c r="M370" s="102"/>
      <c r="N370" s="102"/>
      <c r="O370" s="70"/>
      <c r="P370" s="70"/>
      <c r="Q370" s="25"/>
      <c r="R370" s="25"/>
      <c r="S370" s="216"/>
    </row>
    <row r="371" spans="1:19" ht="23.25" customHeight="1">
      <c r="A371" s="25"/>
      <c r="B371" s="62"/>
      <c r="C371" s="81"/>
      <c r="D371" s="81"/>
      <c r="E371" s="102"/>
      <c r="F371" s="102"/>
      <c r="G371" s="102"/>
      <c r="H371" s="102"/>
      <c r="I371" s="102"/>
      <c r="J371" s="102"/>
      <c r="K371" s="102"/>
      <c r="L371" s="102"/>
      <c r="M371" s="102"/>
      <c r="N371" s="102"/>
      <c r="O371" s="70"/>
      <c r="P371" s="70"/>
      <c r="Q371" s="25"/>
      <c r="R371" s="25"/>
      <c r="S371" s="216"/>
    </row>
    <row r="372" spans="1:19" ht="23.25" customHeight="1">
      <c r="A372" s="25"/>
      <c r="B372" s="62"/>
      <c r="C372" s="81"/>
      <c r="D372" s="81"/>
      <c r="E372" s="102"/>
      <c r="F372" s="102"/>
      <c r="G372" s="102"/>
      <c r="H372" s="102"/>
      <c r="I372" s="102"/>
      <c r="J372" s="102"/>
      <c r="K372" s="102"/>
      <c r="L372" s="102"/>
      <c r="M372" s="102"/>
      <c r="N372" s="102"/>
      <c r="O372" s="70"/>
      <c r="P372" s="70"/>
      <c r="Q372" s="25"/>
      <c r="R372" s="25"/>
      <c r="S372" s="216"/>
    </row>
    <row r="373" spans="1:19" ht="23.25" customHeight="1">
      <c r="A373" s="25"/>
      <c r="B373" s="62"/>
      <c r="C373" s="81"/>
      <c r="D373" s="81"/>
      <c r="E373" s="102"/>
      <c r="F373" s="102"/>
      <c r="G373" s="102"/>
      <c r="H373" s="102"/>
      <c r="I373" s="102"/>
      <c r="J373" s="102"/>
      <c r="K373" s="102"/>
      <c r="L373" s="102"/>
      <c r="M373" s="102"/>
      <c r="N373" s="102"/>
      <c r="O373" s="70"/>
      <c r="P373" s="70"/>
      <c r="Q373" s="25"/>
      <c r="R373" s="25"/>
      <c r="S373" s="216"/>
    </row>
    <row r="374" spans="1:19" ht="23.25" customHeight="1">
      <c r="A374" s="25"/>
      <c r="B374" s="62"/>
      <c r="C374" s="81"/>
      <c r="D374" s="81"/>
      <c r="E374" s="102"/>
      <c r="F374" s="102"/>
      <c r="G374" s="102"/>
      <c r="H374" s="102"/>
      <c r="I374" s="102"/>
      <c r="J374" s="102"/>
      <c r="K374" s="102"/>
      <c r="L374" s="102"/>
      <c r="M374" s="102"/>
      <c r="N374" s="102"/>
      <c r="O374" s="70"/>
      <c r="P374" s="70"/>
      <c r="Q374" s="25"/>
      <c r="R374" s="25"/>
      <c r="S374" s="216"/>
    </row>
    <row r="375" spans="1:19" ht="23.25" customHeight="1">
      <c r="A375" s="25"/>
      <c r="B375" s="62"/>
      <c r="C375" s="81"/>
      <c r="D375" s="81"/>
      <c r="E375" s="102"/>
      <c r="F375" s="102"/>
      <c r="G375" s="102"/>
      <c r="H375" s="102"/>
      <c r="I375" s="102"/>
      <c r="J375" s="102"/>
      <c r="K375" s="102"/>
      <c r="L375" s="102"/>
      <c r="M375" s="102"/>
      <c r="N375" s="102"/>
      <c r="O375" s="70"/>
      <c r="P375" s="70"/>
      <c r="Q375" s="25"/>
      <c r="R375" s="25"/>
      <c r="S375" s="216"/>
    </row>
    <row r="376" spans="1:19" ht="23.25" customHeight="1">
      <c r="A376" s="25"/>
      <c r="B376" s="62"/>
      <c r="C376" s="81"/>
      <c r="D376" s="81"/>
      <c r="E376" s="102"/>
      <c r="F376" s="102"/>
      <c r="G376" s="102"/>
      <c r="H376" s="102"/>
      <c r="I376" s="102"/>
      <c r="J376" s="102"/>
      <c r="K376" s="102"/>
      <c r="L376" s="102"/>
      <c r="M376" s="102"/>
      <c r="N376" s="102"/>
      <c r="O376" s="70"/>
      <c r="P376" s="70"/>
      <c r="Q376" s="25"/>
      <c r="R376" s="25"/>
      <c r="S376" s="216"/>
    </row>
    <row r="377" spans="1:19" ht="23.25" customHeight="1">
      <c r="A377" s="25"/>
      <c r="B377" s="62"/>
      <c r="C377" s="81"/>
      <c r="D377" s="81"/>
      <c r="E377" s="102"/>
      <c r="F377" s="102"/>
      <c r="G377" s="102"/>
      <c r="H377" s="102"/>
      <c r="I377" s="102"/>
      <c r="J377" s="102"/>
      <c r="K377" s="102"/>
      <c r="L377" s="102"/>
      <c r="M377" s="102"/>
      <c r="N377" s="102"/>
      <c r="O377" s="70"/>
      <c r="P377" s="70"/>
      <c r="Q377" s="25"/>
      <c r="R377" s="25"/>
      <c r="S377" s="216"/>
    </row>
    <row r="378" spans="1:19" ht="23.25" customHeight="1">
      <c r="A378" s="25"/>
      <c r="B378" s="62"/>
      <c r="C378" s="81"/>
      <c r="D378" s="81"/>
      <c r="E378" s="102"/>
      <c r="F378" s="102"/>
      <c r="G378" s="102"/>
      <c r="H378" s="102"/>
      <c r="I378" s="102"/>
      <c r="J378" s="102"/>
      <c r="K378" s="102"/>
      <c r="L378" s="102"/>
      <c r="M378" s="102"/>
      <c r="N378" s="102"/>
      <c r="O378" s="70"/>
      <c r="P378" s="70"/>
      <c r="Q378" s="25"/>
      <c r="R378" s="25"/>
      <c r="S378" s="216"/>
    </row>
    <row r="379" spans="1:19" ht="23.25" customHeight="1">
      <c r="A379" s="25"/>
      <c r="B379" s="62"/>
      <c r="C379" s="81"/>
      <c r="D379" s="81"/>
      <c r="E379" s="102"/>
      <c r="F379" s="102"/>
      <c r="G379" s="102"/>
      <c r="H379" s="102"/>
      <c r="I379" s="102"/>
      <c r="J379" s="102"/>
      <c r="K379" s="102"/>
      <c r="L379" s="102"/>
      <c r="M379" s="102"/>
      <c r="N379" s="102"/>
      <c r="O379" s="70"/>
      <c r="P379" s="70"/>
      <c r="Q379" s="25"/>
      <c r="R379" s="25"/>
      <c r="S379" s="216"/>
    </row>
    <row r="380" spans="1:19" ht="23.25" customHeight="1">
      <c r="A380" s="25"/>
      <c r="B380" s="62"/>
      <c r="C380" s="81"/>
      <c r="D380" s="81"/>
      <c r="E380" s="102"/>
      <c r="F380" s="102"/>
      <c r="G380" s="102"/>
      <c r="H380" s="102"/>
      <c r="I380" s="102"/>
      <c r="J380" s="102"/>
      <c r="K380" s="102"/>
      <c r="L380" s="102"/>
      <c r="M380" s="102"/>
      <c r="N380" s="102"/>
      <c r="O380" s="70"/>
      <c r="P380" s="70"/>
      <c r="Q380" s="25"/>
      <c r="R380" s="25"/>
      <c r="S380" s="216"/>
    </row>
    <row r="381" spans="1:19" ht="23.25" customHeight="1">
      <c r="A381" s="25"/>
      <c r="B381" s="62"/>
      <c r="C381" s="81"/>
      <c r="D381" s="81"/>
      <c r="E381" s="102"/>
      <c r="F381" s="102"/>
      <c r="G381" s="102"/>
      <c r="H381" s="102"/>
      <c r="I381" s="102"/>
      <c r="J381" s="102"/>
      <c r="K381" s="102"/>
      <c r="L381" s="102"/>
      <c r="M381" s="102"/>
      <c r="N381" s="102"/>
      <c r="O381" s="70"/>
      <c r="P381" s="70"/>
      <c r="Q381" s="25"/>
      <c r="R381" s="25"/>
      <c r="S381" s="216"/>
    </row>
    <row r="382" spans="1:19" ht="23.25" customHeight="1">
      <c r="A382" s="25"/>
      <c r="B382" s="62"/>
      <c r="C382" s="81"/>
      <c r="D382" s="81"/>
      <c r="E382" s="102"/>
      <c r="F382" s="102"/>
      <c r="G382" s="102"/>
      <c r="H382" s="102"/>
      <c r="I382" s="102"/>
      <c r="J382" s="102"/>
      <c r="K382" s="102"/>
      <c r="L382" s="102"/>
      <c r="M382" s="102"/>
      <c r="N382" s="102"/>
      <c r="O382" s="70"/>
      <c r="P382" s="70"/>
      <c r="Q382" s="25"/>
      <c r="R382" s="25"/>
      <c r="S382" s="216"/>
    </row>
    <row r="383" spans="1:19" ht="23.25" customHeight="1">
      <c r="A383" s="25"/>
      <c r="B383" s="62"/>
      <c r="C383" s="81"/>
      <c r="D383" s="81"/>
      <c r="E383" s="102"/>
      <c r="F383" s="102"/>
      <c r="G383" s="102"/>
      <c r="H383" s="102"/>
      <c r="I383" s="102"/>
      <c r="J383" s="102"/>
      <c r="K383" s="102"/>
      <c r="L383" s="102"/>
      <c r="M383" s="102"/>
      <c r="N383" s="102"/>
      <c r="O383" s="70"/>
      <c r="P383" s="70"/>
      <c r="Q383" s="25"/>
      <c r="R383" s="25"/>
      <c r="S383" s="216"/>
    </row>
    <row r="384" spans="1:19" ht="23.25" customHeight="1">
      <c r="A384" s="25"/>
      <c r="B384" s="62"/>
      <c r="C384" s="81"/>
      <c r="D384" s="81"/>
      <c r="E384" s="102"/>
      <c r="F384" s="102"/>
      <c r="G384" s="102"/>
      <c r="H384" s="102"/>
      <c r="I384" s="102"/>
      <c r="J384" s="102"/>
      <c r="K384" s="102"/>
      <c r="L384" s="102"/>
      <c r="M384" s="102"/>
      <c r="N384" s="102"/>
      <c r="O384" s="70"/>
      <c r="P384" s="70"/>
      <c r="Q384" s="25"/>
      <c r="R384" s="25"/>
      <c r="S384" s="216"/>
    </row>
    <row r="385" spans="1:19" ht="23.25" customHeight="1">
      <c r="A385" s="25"/>
      <c r="B385" s="62"/>
      <c r="C385" s="81"/>
      <c r="D385" s="81"/>
      <c r="E385" s="102"/>
      <c r="F385" s="102"/>
      <c r="G385" s="102"/>
      <c r="H385" s="102"/>
      <c r="I385" s="102"/>
      <c r="J385" s="102"/>
      <c r="K385" s="102"/>
      <c r="L385" s="102"/>
      <c r="M385" s="102"/>
      <c r="N385" s="102"/>
      <c r="O385" s="70"/>
      <c r="P385" s="70"/>
      <c r="Q385" s="25"/>
      <c r="R385" s="25"/>
      <c r="S385" s="216"/>
    </row>
    <row r="386" spans="1:19" ht="23.25" customHeight="1">
      <c r="A386" s="25"/>
      <c r="B386" s="62"/>
      <c r="C386" s="81"/>
      <c r="D386" s="81"/>
      <c r="E386" s="102"/>
      <c r="F386" s="102"/>
      <c r="G386" s="102"/>
      <c r="H386" s="102"/>
      <c r="I386" s="102"/>
      <c r="J386" s="102"/>
      <c r="K386" s="102"/>
      <c r="L386" s="102"/>
      <c r="M386" s="102"/>
      <c r="N386" s="102"/>
      <c r="O386" s="70"/>
      <c r="P386" s="70"/>
      <c r="Q386" s="25"/>
      <c r="R386" s="25"/>
      <c r="S386" s="216"/>
    </row>
    <row r="387" spans="1:19" ht="23.25" customHeight="1">
      <c r="A387" s="25"/>
      <c r="B387" s="62"/>
      <c r="C387" s="81"/>
      <c r="D387" s="81"/>
      <c r="E387" s="102"/>
      <c r="F387" s="102"/>
      <c r="G387" s="102"/>
      <c r="H387" s="102"/>
      <c r="I387" s="102"/>
      <c r="J387" s="102"/>
      <c r="K387" s="102"/>
      <c r="L387" s="102"/>
      <c r="M387" s="102"/>
      <c r="N387" s="102"/>
      <c r="O387" s="70"/>
      <c r="P387" s="70"/>
      <c r="Q387" s="25"/>
      <c r="R387" s="25"/>
      <c r="S387" s="216"/>
    </row>
    <row r="388" spans="1:19" ht="23.25" customHeight="1">
      <c r="A388" s="25"/>
      <c r="B388" s="63"/>
      <c r="C388" s="49"/>
      <c r="D388" s="25"/>
      <c r="E388" s="25"/>
      <c r="F388" s="25"/>
      <c r="G388" s="25"/>
      <c r="H388" s="25"/>
      <c r="I388" s="25"/>
      <c r="J388" s="25"/>
      <c r="K388" s="25"/>
      <c r="L388" s="25"/>
      <c r="M388" s="25"/>
      <c r="N388" s="25"/>
      <c r="O388" s="25"/>
      <c r="P388" s="25"/>
      <c r="Q388" s="25"/>
      <c r="R388" s="25"/>
    </row>
    <row r="389" spans="1:19" ht="23.25" customHeight="1">
      <c r="A389" s="25"/>
      <c r="B389" s="49"/>
      <c r="C389" s="49"/>
      <c r="D389" s="25"/>
      <c r="E389" s="25"/>
      <c r="F389" s="25"/>
      <c r="G389" s="25"/>
      <c r="H389" s="25"/>
      <c r="I389" s="25"/>
      <c r="J389" s="25"/>
      <c r="K389" s="25"/>
      <c r="L389" s="25"/>
      <c r="M389" s="25"/>
      <c r="N389" s="25"/>
      <c r="O389" s="25"/>
      <c r="P389" s="25"/>
      <c r="Q389" s="25"/>
      <c r="R389" s="25"/>
    </row>
    <row r="390" spans="1:19" ht="26.25" customHeight="1">
      <c r="A390" s="25"/>
      <c r="B390" s="49"/>
      <c r="C390" s="49"/>
      <c r="D390" s="98"/>
      <c r="E390" s="25"/>
      <c r="F390" s="125"/>
      <c r="G390" s="25"/>
      <c r="H390" s="25"/>
      <c r="I390" s="25"/>
      <c r="J390" s="25"/>
      <c r="K390" s="25"/>
      <c r="L390" s="25"/>
      <c r="M390" s="25"/>
      <c r="N390" s="25"/>
      <c r="O390" s="25"/>
      <c r="P390" s="25"/>
      <c r="Q390" s="25"/>
      <c r="R390" s="25"/>
    </row>
    <row r="391" spans="1:19" ht="26.25" customHeight="1">
      <c r="A391" s="25"/>
      <c r="P391" s="25"/>
      <c r="Q391" s="25"/>
      <c r="R391" s="25"/>
    </row>
    <row r="392" spans="1:19">
      <c r="A392" s="25"/>
      <c r="B392" s="25"/>
      <c r="C392" s="25"/>
      <c r="D392" s="25"/>
      <c r="E392" s="25"/>
      <c r="F392" s="25"/>
      <c r="G392" s="25"/>
      <c r="H392" s="25"/>
      <c r="I392" s="25"/>
      <c r="J392" s="25"/>
      <c r="K392" s="25"/>
      <c r="L392" s="25"/>
      <c r="M392" s="25"/>
      <c r="N392" s="25"/>
      <c r="O392" s="25"/>
      <c r="P392" s="25"/>
      <c r="Q392" s="25"/>
      <c r="R392" s="25"/>
    </row>
    <row r="393" spans="1:19">
      <c r="A393" s="25"/>
      <c r="B393" s="25"/>
      <c r="C393" s="25"/>
      <c r="D393" s="25"/>
      <c r="E393" s="25"/>
      <c r="F393" s="25"/>
      <c r="G393" s="25"/>
      <c r="H393" s="25"/>
      <c r="I393" s="25"/>
      <c r="J393" s="25"/>
      <c r="K393" s="25"/>
      <c r="L393" s="25"/>
      <c r="M393" s="25"/>
      <c r="N393" s="25"/>
      <c r="O393" s="25"/>
      <c r="P393" s="25"/>
      <c r="Q393" s="25"/>
      <c r="R393" s="25"/>
    </row>
    <row r="394" spans="1:19">
      <c r="A394" s="25"/>
      <c r="B394" s="25"/>
      <c r="C394" s="25"/>
      <c r="D394" s="25"/>
      <c r="E394" s="25"/>
      <c r="F394" s="25"/>
      <c r="G394" s="25"/>
      <c r="H394" s="25"/>
      <c r="I394" s="25"/>
      <c r="J394" s="25"/>
      <c r="K394" s="25"/>
      <c r="L394" s="25"/>
      <c r="M394" s="25"/>
      <c r="N394" s="25"/>
      <c r="O394" s="25"/>
      <c r="P394" s="25"/>
      <c r="Q394" s="25"/>
      <c r="R394" s="25"/>
    </row>
    <row r="395" spans="1:19">
      <c r="A395" s="25"/>
      <c r="B395" s="25"/>
      <c r="C395" s="25"/>
      <c r="D395" s="25"/>
      <c r="E395" s="25"/>
      <c r="F395" s="25"/>
      <c r="G395" s="25"/>
      <c r="H395" s="25"/>
      <c r="I395" s="25"/>
      <c r="J395" s="25"/>
      <c r="K395" s="25"/>
      <c r="L395" s="25"/>
      <c r="M395" s="25"/>
      <c r="N395" s="25"/>
      <c r="O395" s="25"/>
      <c r="P395" s="25"/>
      <c r="Q395" s="25"/>
      <c r="R395" s="25"/>
    </row>
    <row r="396" spans="1:19">
      <c r="A396" s="25"/>
      <c r="B396" s="25"/>
      <c r="C396" s="25"/>
      <c r="D396" s="25"/>
      <c r="E396" s="25"/>
      <c r="F396" s="25"/>
      <c r="G396" s="25"/>
      <c r="H396" s="25"/>
      <c r="I396" s="25"/>
      <c r="J396" s="25"/>
      <c r="K396" s="25"/>
      <c r="L396" s="25"/>
      <c r="M396" s="25"/>
      <c r="N396" s="25"/>
      <c r="O396" s="25"/>
      <c r="P396" s="25"/>
      <c r="Q396" s="25"/>
      <c r="R396" s="25"/>
    </row>
    <row r="397" spans="1:19">
      <c r="A397" s="25"/>
      <c r="B397" s="25"/>
      <c r="C397" s="25"/>
      <c r="D397" s="25"/>
      <c r="E397" s="25"/>
      <c r="F397" s="25"/>
      <c r="G397" s="25"/>
      <c r="H397" s="25"/>
      <c r="I397" s="25"/>
      <c r="J397" s="25"/>
      <c r="K397" s="25"/>
      <c r="L397" s="25"/>
      <c r="M397" s="25"/>
      <c r="N397" s="25"/>
      <c r="O397" s="25"/>
      <c r="P397" s="25"/>
      <c r="Q397" s="25"/>
      <c r="R397" s="25"/>
    </row>
    <row r="398" spans="1:19">
      <c r="A398" s="25"/>
      <c r="B398" s="25"/>
      <c r="C398" s="25"/>
      <c r="D398" s="25"/>
      <c r="E398" s="25"/>
      <c r="F398" s="25"/>
      <c r="G398" s="25"/>
      <c r="H398" s="25"/>
      <c r="I398" s="25"/>
      <c r="J398" s="25"/>
      <c r="K398" s="25"/>
      <c r="L398" s="25"/>
      <c r="M398" s="25"/>
      <c r="N398" s="25"/>
      <c r="O398" s="25"/>
      <c r="P398" s="25"/>
      <c r="Q398" s="25"/>
      <c r="R398" s="25"/>
    </row>
    <row r="399" spans="1:19">
      <c r="A399" s="25"/>
      <c r="B399" s="25"/>
      <c r="C399" s="25"/>
      <c r="D399" s="25"/>
      <c r="E399" s="25"/>
      <c r="F399" s="25"/>
      <c r="G399" s="25"/>
      <c r="H399" s="25"/>
      <c r="I399" s="25"/>
      <c r="J399" s="25"/>
      <c r="K399" s="25"/>
      <c r="L399" s="25"/>
      <c r="M399" s="25"/>
      <c r="N399" s="25"/>
      <c r="O399" s="25"/>
      <c r="P399" s="25"/>
      <c r="Q399" s="25"/>
      <c r="R399" s="25"/>
    </row>
    <row r="400" spans="1:19">
      <c r="A400" s="25"/>
      <c r="B400" s="25"/>
      <c r="C400" s="25"/>
      <c r="D400" s="25"/>
      <c r="E400" s="25"/>
      <c r="F400" s="25"/>
      <c r="G400" s="25"/>
      <c r="H400" s="25"/>
      <c r="I400" s="25"/>
      <c r="J400" s="25"/>
      <c r="K400" s="25"/>
      <c r="L400" s="25"/>
      <c r="M400" s="25"/>
      <c r="N400" s="25"/>
      <c r="O400" s="25"/>
      <c r="P400" s="25"/>
      <c r="Q400" s="25"/>
      <c r="R400" s="25"/>
    </row>
    <row r="401" spans="1:18">
      <c r="A401" s="25"/>
      <c r="B401" s="25"/>
      <c r="C401" s="25"/>
      <c r="D401" s="25"/>
      <c r="E401" s="25"/>
      <c r="F401" s="25"/>
      <c r="G401" s="25"/>
      <c r="H401" s="25"/>
      <c r="I401" s="25"/>
      <c r="J401" s="25"/>
      <c r="K401" s="25"/>
      <c r="L401" s="25"/>
      <c r="M401" s="25"/>
      <c r="N401" s="25"/>
      <c r="O401" s="25"/>
      <c r="P401" s="25"/>
      <c r="Q401" s="25"/>
      <c r="R401" s="25"/>
    </row>
    <row r="402" spans="1:18">
      <c r="A402" s="25"/>
      <c r="B402" s="25"/>
      <c r="C402" s="25"/>
      <c r="D402" s="25"/>
      <c r="E402" s="25"/>
      <c r="F402" s="25"/>
      <c r="G402" s="25"/>
      <c r="H402" s="25"/>
      <c r="I402" s="25"/>
      <c r="J402" s="25"/>
      <c r="K402" s="25"/>
      <c r="L402" s="25"/>
      <c r="M402" s="25"/>
      <c r="N402" s="25"/>
      <c r="O402" s="25"/>
      <c r="P402" s="25"/>
      <c r="Q402" s="25"/>
      <c r="R402" s="25"/>
    </row>
    <row r="403" spans="1:18">
      <c r="A403" s="25"/>
      <c r="B403" s="25"/>
      <c r="C403" s="25"/>
      <c r="D403" s="25"/>
      <c r="E403" s="25"/>
      <c r="F403" s="25"/>
      <c r="G403" s="25"/>
      <c r="H403" s="25"/>
      <c r="I403" s="25"/>
      <c r="J403" s="25"/>
      <c r="K403" s="25"/>
      <c r="L403" s="25"/>
      <c r="M403" s="25"/>
      <c r="N403" s="25"/>
      <c r="O403" s="25"/>
      <c r="P403" s="25"/>
      <c r="Q403" s="25"/>
      <c r="R403" s="25"/>
    </row>
    <row r="404" spans="1:18">
      <c r="A404" s="25"/>
      <c r="B404" s="25"/>
      <c r="C404" s="25"/>
      <c r="D404" s="25"/>
      <c r="E404" s="25"/>
      <c r="F404" s="25"/>
      <c r="G404" s="25"/>
      <c r="H404" s="25"/>
      <c r="I404" s="25"/>
      <c r="J404" s="25"/>
      <c r="K404" s="25"/>
      <c r="L404" s="25"/>
      <c r="M404" s="25"/>
      <c r="N404" s="25"/>
      <c r="O404" s="25"/>
      <c r="P404" s="25"/>
      <c r="Q404" s="25"/>
      <c r="R404" s="25"/>
    </row>
    <row r="405" spans="1:18">
      <c r="A405" s="25"/>
      <c r="B405" s="25"/>
      <c r="C405" s="25"/>
      <c r="D405" s="25"/>
      <c r="E405" s="25"/>
      <c r="F405" s="25"/>
      <c r="G405" s="25"/>
      <c r="H405" s="25"/>
      <c r="I405" s="25"/>
      <c r="J405" s="25"/>
      <c r="K405" s="25"/>
      <c r="L405" s="25"/>
      <c r="M405" s="25"/>
      <c r="N405" s="25"/>
      <c r="O405" s="25"/>
      <c r="P405" s="25"/>
      <c r="Q405" s="25"/>
      <c r="R405" s="25"/>
    </row>
    <row r="406" spans="1:18">
      <c r="A406" s="25"/>
      <c r="B406" s="25"/>
      <c r="C406" s="25"/>
      <c r="D406" s="25"/>
      <c r="E406" s="25"/>
      <c r="F406" s="25"/>
      <c r="G406" s="25"/>
      <c r="H406" s="25"/>
      <c r="I406" s="25"/>
      <c r="J406" s="25"/>
      <c r="K406" s="25"/>
      <c r="L406" s="25"/>
      <c r="M406" s="25"/>
      <c r="N406" s="25"/>
      <c r="O406" s="25"/>
      <c r="P406" s="25"/>
      <c r="Q406" s="25"/>
      <c r="R406" s="25"/>
    </row>
    <row r="407" spans="1:18">
      <c r="A407" s="25"/>
      <c r="B407" s="25"/>
      <c r="C407" s="25"/>
      <c r="D407" s="25"/>
      <c r="E407" s="25"/>
      <c r="F407" s="25"/>
      <c r="G407" s="25"/>
      <c r="H407" s="25"/>
      <c r="I407" s="25"/>
      <c r="J407" s="25"/>
      <c r="K407" s="25"/>
      <c r="L407" s="25"/>
      <c r="M407" s="25"/>
      <c r="N407" s="25"/>
      <c r="O407" s="25"/>
      <c r="P407" s="25"/>
      <c r="Q407" s="25"/>
      <c r="R407" s="25"/>
    </row>
    <row r="408" spans="1:18">
      <c r="A408" s="25"/>
      <c r="B408" s="25"/>
      <c r="C408" s="25"/>
      <c r="D408" s="25"/>
      <c r="E408" s="25"/>
      <c r="F408" s="25"/>
      <c r="G408" s="25"/>
      <c r="H408" s="25"/>
      <c r="I408" s="25"/>
      <c r="J408" s="25"/>
      <c r="K408" s="25"/>
      <c r="L408" s="25"/>
      <c r="M408" s="25"/>
      <c r="N408" s="25"/>
      <c r="O408" s="25"/>
      <c r="P408" s="25"/>
      <c r="Q408" s="25"/>
      <c r="R408" s="25"/>
    </row>
    <row r="409" spans="1:18">
      <c r="A409" s="25"/>
      <c r="B409" s="25"/>
      <c r="C409" s="25"/>
      <c r="D409" s="25"/>
      <c r="E409" s="25"/>
      <c r="F409" s="25"/>
      <c r="G409" s="25"/>
      <c r="H409" s="25"/>
      <c r="I409" s="25"/>
      <c r="J409" s="25"/>
      <c r="K409" s="25"/>
      <c r="L409" s="25"/>
      <c r="M409" s="25"/>
      <c r="N409" s="25"/>
      <c r="O409" s="25"/>
      <c r="P409" s="25"/>
      <c r="Q409" s="25"/>
      <c r="R409" s="25"/>
    </row>
    <row r="410" spans="1:18">
      <c r="A410" s="25"/>
      <c r="B410" s="25"/>
      <c r="C410" s="25"/>
      <c r="D410" s="25"/>
      <c r="E410" s="25"/>
      <c r="F410" s="25"/>
      <c r="G410" s="25"/>
      <c r="H410" s="25"/>
      <c r="I410" s="25"/>
      <c r="J410" s="25"/>
      <c r="K410" s="25"/>
      <c r="L410" s="25"/>
      <c r="M410" s="25"/>
      <c r="N410" s="25"/>
      <c r="O410" s="25"/>
      <c r="P410" s="25"/>
      <c r="Q410" s="25"/>
      <c r="R410" s="25"/>
    </row>
    <row r="411" spans="1:18">
      <c r="A411" s="25"/>
      <c r="B411" s="25"/>
      <c r="C411" s="25"/>
      <c r="D411" s="25"/>
      <c r="E411" s="25"/>
      <c r="F411" s="25"/>
      <c r="G411" s="25"/>
      <c r="H411" s="25"/>
      <c r="I411" s="25"/>
      <c r="J411" s="25"/>
      <c r="K411" s="25"/>
      <c r="L411" s="25"/>
      <c r="M411" s="25"/>
      <c r="N411" s="25"/>
      <c r="O411" s="25"/>
      <c r="P411" s="25"/>
      <c r="Q411" s="25"/>
      <c r="R411" s="25"/>
    </row>
    <row r="412" spans="1:18">
      <c r="A412" s="25"/>
      <c r="B412" s="25"/>
      <c r="C412" s="25"/>
      <c r="D412" s="25"/>
      <c r="E412" s="25"/>
      <c r="F412" s="25"/>
      <c r="G412" s="25"/>
      <c r="H412" s="25"/>
      <c r="I412" s="25"/>
      <c r="J412" s="25"/>
      <c r="K412" s="25"/>
      <c r="L412" s="25"/>
      <c r="M412" s="25"/>
      <c r="N412" s="25"/>
      <c r="O412" s="25"/>
      <c r="P412" s="25"/>
      <c r="Q412" s="25"/>
      <c r="R412" s="25"/>
    </row>
  </sheetData>
  <mergeCells count="492">
    <mergeCell ref="B4:P4"/>
    <mergeCell ref="C8:D8"/>
    <mergeCell ref="C9:D9"/>
    <mergeCell ref="E9:P9"/>
    <mergeCell ref="C10:D10"/>
    <mergeCell ref="E10:P10"/>
    <mergeCell ref="F11:G11"/>
    <mergeCell ref="I11:J11"/>
    <mergeCell ref="E12:P12"/>
    <mergeCell ref="B11:B12"/>
    <mergeCell ref="C11:D12"/>
    <mergeCell ref="C13:D13"/>
    <mergeCell ref="E13:G13"/>
    <mergeCell ref="E14:F14"/>
    <mergeCell ref="G14:P14"/>
    <mergeCell ref="E15:F15"/>
    <mergeCell ref="G15:P15"/>
    <mergeCell ref="E16:F16"/>
    <mergeCell ref="G16:P16"/>
    <mergeCell ref="E17:F17"/>
    <mergeCell ref="G17:P17"/>
    <mergeCell ref="E18:F18"/>
    <mergeCell ref="G18:P18"/>
    <mergeCell ref="E19:F19"/>
    <mergeCell ref="G19:P19"/>
    <mergeCell ref="E20:F20"/>
    <mergeCell ref="G20:P20"/>
    <mergeCell ref="C21:D21"/>
    <mergeCell ref="E21:J21"/>
    <mergeCell ref="K21:M21"/>
    <mergeCell ref="C14:D20"/>
    <mergeCell ref="C32:D32"/>
    <mergeCell ref="E33:P33"/>
    <mergeCell ref="E34:P34"/>
    <mergeCell ref="E35:P35"/>
    <mergeCell ref="E27:F27"/>
    <mergeCell ref="G27:H27"/>
    <mergeCell ref="I27:J27"/>
    <mergeCell ref="E28:F28"/>
    <mergeCell ref="G28:H28"/>
    <mergeCell ref="I28:J28"/>
    <mergeCell ref="E29:J29"/>
    <mergeCell ref="O29:P29"/>
    <mergeCell ref="E30:F30"/>
    <mergeCell ref="G30:H30"/>
    <mergeCell ref="I30:J30"/>
    <mergeCell ref="C24:D28"/>
    <mergeCell ref="G24:H25"/>
    <mergeCell ref="I24:J25"/>
    <mergeCell ref="K25:P28"/>
    <mergeCell ref="E36:P36"/>
    <mergeCell ref="E37:P37"/>
    <mergeCell ref="E38:P38"/>
    <mergeCell ref="B39:P39"/>
    <mergeCell ref="C43:D43"/>
    <mergeCell ref="B44:C44"/>
    <mergeCell ref="E44:O44"/>
    <mergeCell ref="B45:C45"/>
    <mergeCell ref="E45:O45"/>
    <mergeCell ref="B46:C46"/>
    <mergeCell ref="E46:O46"/>
    <mergeCell ref="B47:C47"/>
    <mergeCell ref="E47:O47"/>
    <mergeCell ref="B48:C48"/>
    <mergeCell ref="E48:O48"/>
    <mergeCell ref="C51:D51"/>
    <mergeCell ref="G52:I52"/>
    <mergeCell ref="K52:M52"/>
    <mergeCell ref="D46:D48"/>
    <mergeCell ref="C53:D53"/>
    <mergeCell ref="C55:D55"/>
    <mergeCell ref="E58:F58"/>
    <mergeCell ref="G58:I58"/>
    <mergeCell ref="E61:F61"/>
    <mergeCell ref="G61:I61"/>
    <mergeCell ref="E64:F64"/>
    <mergeCell ref="G64:I64"/>
    <mergeCell ref="E67:F67"/>
    <mergeCell ref="G67:I67"/>
    <mergeCell ref="C69:D69"/>
    <mergeCell ref="J70:L70"/>
    <mergeCell ref="C71:D71"/>
    <mergeCell ref="E72:F72"/>
    <mergeCell ref="G72:O72"/>
    <mergeCell ref="E73:F73"/>
    <mergeCell ref="G73:O73"/>
    <mergeCell ref="E74:F74"/>
    <mergeCell ref="G74:O74"/>
    <mergeCell ref="E75:F75"/>
    <mergeCell ref="G75:O75"/>
    <mergeCell ref="E76:F76"/>
    <mergeCell ref="G76:O76"/>
    <mergeCell ref="E77:F77"/>
    <mergeCell ref="G77:O77"/>
    <mergeCell ref="E144:H144"/>
    <mergeCell ref="I144:L144"/>
    <mergeCell ref="M144:P144"/>
    <mergeCell ref="B82:P94"/>
    <mergeCell ref="B99:P107"/>
    <mergeCell ref="B144:B145"/>
    <mergeCell ref="C144:D145"/>
    <mergeCell ref="C146:D146"/>
    <mergeCell ref="E146:G146"/>
    <mergeCell ref="I146:K146"/>
    <mergeCell ref="M146:O146"/>
    <mergeCell ref="C147:D147"/>
    <mergeCell ref="E147:G147"/>
    <mergeCell ref="I147:K147"/>
    <mergeCell ref="M147:O147"/>
    <mergeCell ref="C148:D148"/>
    <mergeCell ref="E148:G148"/>
    <mergeCell ref="I148:K148"/>
    <mergeCell ref="M148:O148"/>
    <mergeCell ref="C149:D149"/>
    <mergeCell ref="E149:G149"/>
    <mergeCell ref="I149:K149"/>
    <mergeCell ref="M149:O149"/>
    <mergeCell ref="C154:D154"/>
    <mergeCell ref="C155:D155"/>
    <mergeCell ref="F155:G155"/>
    <mergeCell ref="J155:K155"/>
    <mergeCell ref="N155:O155"/>
    <mergeCell ref="C156:D156"/>
    <mergeCell ref="C157:D157"/>
    <mergeCell ref="E157:G157"/>
    <mergeCell ref="I157:K157"/>
    <mergeCell ref="M157:O157"/>
    <mergeCell ref="E158:G158"/>
    <mergeCell ref="I158:K158"/>
    <mergeCell ref="M158:O158"/>
    <mergeCell ref="E159:G159"/>
    <mergeCell ref="I159:K159"/>
    <mergeCell ref="M159:O159"/>
    <mergeCell ref="E160:G160"/>
    <mergeCell ref="I160:K160"/>
    <mergeCell ref="M160:O160"/>
    <mergeCell ref="C161:D161"/>
    <mergeCell ref="E161:G161"/>
    <mergeCell ref="I161:K161"/>
    <mergeCell ref="M161:O161"/>
    <mergeCell ref="E162:G162"/>
    <mergeCell ref="I162:K162"/>
    <mergeCell ref="M162:O162"/>
    <mergeCell ref="E163:G163"/>
    <mergeCell ref="I163:K163"/>
    <mergeCell ref="M163:O163"/>
    <mergeCell ref="E164:G164"/>
    <mergeCell ref="I164:K164"/>
    <mergeCell ref="M164:O164"/>
    <mergeCell ref="C165:D165"/>
    <mergeCell ref="E165:G165"/>
    <mergeCell ref="I165:K165"/>
    <mergeCell ref="M165:O165"/>
    <mergeCell ref="E166:G166"/>
    <mergeCell ref="I166:K166"/>
    <mergeCell ref="M166:O166"/>
    <mergeCell ref="E167:G167"/>
    <mergeCell ref="I167:K167"/>
    <mergeCell ref="M167:O167"/>
    <mergeCell ref="E168:G168"/>
    <mergeCell ref="I168:K168"/>
    <mergeCell ref="M168:O168"/>
    <mergeCell ref="C169:D169"/>
    <mergeCell ref="E169:G169"/>
    <mergeCell ref="I169:K169"/>
    <mergeCell ref="M169:O169"/>
    <mergeCell ref="C170:D170"/>
    <mergeCell ref="E170:G170"/>
    <mergeCell ref="I170:K170"/>
    <mergeCell ref="M170:O170"/>
    <mergeCell ref="E171:G171"/>
    <mergeCell ref="I171:K171"/>
    <mergeCell ref="M171:O171"/>
    <mergeCell ref="E172:G172"/>
    <mergeCell ref="I172:K172"/>
    <mergeCell ref="M172:O172"/>
    <mergeCell ref="C173:D173"/>
    <mergeCell ref="E173:G173"/>
    <mergeCell ref="I173:K173"/>
    <mergeCell ref="M173:O173"/>
    <mergeCell ref="C176:D176"/>
    <mergeCell ref="C177:D177"/>
    <mergeCell ref="F177:G177"/>
    <mergeCell ref="J177:K177"/>
    <mergeCell ref="N177:O177"/>
    <mergeCell ref="C178:D178"/>
    <mergeCell ref="C179:D179"/>
    <mergeCell ref="E179:G179"/>
    <mergeCell ref="I179:K179"/>
    <mergeCell ref="M179:O179"/>
    <mergeCell ref="C180:D180"/>
    <mergeCell ref="E180:G180"/>
    <mergeCell ref="I180:K180"/>
    <mergeCell ref="M180:O180"/>
    <mergeCell ref="C181:D181"/>
    <mergeCell ref="E181:G181"/>
    <mergeCell ref="I181:K181"/>
    <mergeCell ref="M181:O181"/>
    <mergeCell ref="C182:D182"/>
    <mergeCell ref="E182:G182"/>
    <mergeCell ref="I182:K182"/>
    <mergeCell ref="M182:O182"/>
    <mergeCell ref="C183:D183"/>
    <mergeCell ref="E183:G183"/>
    <mergeCell ref="I183:K183"/>
    <mergeCell ref="M183:O183"/>
    <mergeCell ref="C186:D186"/>
    <mergeCell ref="C187:D187"/>
    <mergeCell ref="F187:G187"/>
    <mergeCell ref="J187:K187"/>
    <mergeCell ref="N187:O187"/>
    <mergeCell ref="C188:D188"/>
    <mergeCell ref="C189:D189"/>
    <mergeCell ref="C190:D190"/>
    <mergeCell ref="C191:D191"/>
    <mergeCell ref="C192:D192"/>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B211:D211"/>
    <mergeCell ref="B215:D215"/>
    <mergeCell ref="B216:D216"/>
    <mergeCell ref="B217:D217"/>
    <mergeCell ref="B218:D218"/>
    <mergeCell ref="B219:D219"/>
    <mergeCell ref="B220:D220"/>
    <mergeCell ref="B221:D221"/>
    <mergeCell ref="B222:D222"/>
    <mergeCell ref="B223:D223"/>
    <mergeCell ref="B224:D224"/>
    <mergeCell ref="B225:D225"/>
    <mergeCell ref="B226:D226"/>
    <mergeCell ref="B227:D227"/>
    <mergeCell ref="E251:F251"/>
    <mergeCell ref="G251:H251"/>
    <mergeCell ref="I251:J251"/>
    <mergeCell ref="K251:N251"/>
    <mergeCell ref="E252:F252"/>
    <mergeCell ref="G252:H252"/>
    <mergeCell ref="I252:J252"/>
    <mergeCell ref="K252:L252"/>
    <mergeCell ref="M252:N252"/>
    <mergeCell ref="E253:F253"/>
    <mergeCell ref="G253:H253"/>
    <mergeCell ref="I253:J253"/>
    <mergeCell ref="K253:L253"/>
    <mergeCell ref="M253:N253"/>
    <mergeCell ref="O253:P253"/>
    <mergeCell ref="E254:F254"/>
    <mergeCell ref="G254:H254"/>
    <mergeCell ref="I254:J254"/>
    <mergeCell ref="K254:L254"/>
    <mergeCell ref="M254:N254"/>
    <mergeCell ref="O254:P254"/>
    <mergeCell ref="G258:H258"/>
    <mergeCell ref="I258:J258"/>
    <mergeCell ref="K258:L258"/>
    <mergeCell ref="M258:N258"/>
    <mergeCell ref="O258:P258"/>
    <mergeCell ref="E255:F255"/>
    <mergeCell ref="G255:H255"/>
    <mergeCell ref="I255:J255"/>
    <mergeCell ref="K255:L255"/>
    <mergeCell ref="M255:N255"/>
    <mergeCell ref="O255:P255"/>
    <mergeCell ref="E256:F256"/>
    <mergeCell ref="G256:H256"/>
    <mergeCell ref="I256:J256"/>
    <mergeCell ref="K256:L256"/>
    <mergeCell ref="M256:N256"/>
    <mergeCell ref="O256:P256"/>
    <mergeCell ref="K257:L257"/>
    <mergeCell ref="M257:N257"/>
    <mergeCell ref="O257:P257"/>
    <mergeCell ref="E258:F258"/>
    <mergeCell ref="E267:F267"/>
    <mergeCell ref="G267:H267"/>
    <mergeCell ref="E261:F261"/>
    <mergeCell ref="G261:H261"/>
    <mergeCell ref="I261:J261"/>
    <mergeCell ref="K261:N261"/>
    <mergeCell ref="E262:F262"/>
    <mergeCell ref="G262:H262"/>
    <mergeCell ref="I262:J262"/>
    <mergeCell ref="K262:L262"/>
    <mergeCell ref="M262:N262"/>
    <mergeCell ref="E268:F268"/>
    <mergeCell ref="G268:H268"/>
    <mergeCell ref="E269:F269"/>
    <mergeCell ref="G269:H269"/>
    <mergeCell ref="I269:J269"/>
    <mergeCell ref="K269:L269"/>
    <mergeCell ref="M269:N269"/>
    <mergeCell ref="E270:F270"/>
    <mergeCell ref="G270:H270"/>
    <mergeCell ref="I270:J270"/>
    <mergeCell ref="K270:L270"/>
    <mergeCell ref="M270:N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F277"/>
    <mergeCell ref="E278:F278"/>
    <mergeCell ref="E279:F279"/>
    <mergeCell ref="G279:H279"/>
    <mergeCell ref="I279:J279"/>
    <mergeCell ref="K279:L279"/>
    <mergeCell ref="M279:N279"/>
    <mergeCell ref="O279:P279"/>
    <mergeCell ref="E280:F280"/>
    <mergeCell ref="G280:H280"/>
    <mergeCell ref="I280:J280"/>
    <mergeCell ref="K280:L280"/>
    <mergeCell ref="M280:N280"/>
    <mergeCell ref="O280:P280"/>
    <mergeCell ref="E284:F284"/>
    <mergeCell ref="G284:H284"/>
    <mergeCell ref="I284:J284"/>
    <mergeCell ref="K284:N284"/>
    <mergeCell ref="G292:H292"/>
    <mergeCell ref="I292:J292"/>
    <mergeCell ref="K292:L292"/>
    <mergeCell ref="M292:N292"/>
    <mergeCell ref="E293:F293"/>
    <mergeCell ref="G293:H293"/>
    <mergeCell ref="I293:J293"/>
    <mergeCell ref="E285:F285"/>
    <mergeCell ref="G285:H285"/>
    <mergeCell ref="I285:J285"/>
    <mergeCell ref="K285:L285"/>
    <mergeCell ref="M285:N285"/>
    <mergeCell ref="E286:F286"/>
    <mergeCell ref="G286:H286"/>
    <mergeCell ref="E287:F287"/>
    <mergeCell ref="G287:H287"/>
    <mergeCell ref="B146:B147"/>
    <mergeCell ref="B251:D252"/>
    <mergeCell ref="O251:P252"/>
    <mergeCell ref="B308:C308"/>
    <mergeCell ref="E308:G308"/>
    <mergeCell ref="H308:K308"/>
    <mergeCell ref="L308:N308"/>
    <mergeCell ref="G302:H302"/>
    <mergeCell ref="I302:J302"/>
    <mergeCell ref="K302:L302"/>
    <mergeCell ref="M302:N302"/>
    <mergeCell ref="O302:P302"/>
    <mergeCell ref="E303:F303"/>
    <mergeCell ref="G303:H303"/>
    <mergeCell ref="I303:J303"/>
    <mergeCell ref="K303:L303"/>
    <mergeCell ref="M303:N303"/>
    <mergeCell ref="O303:P303"/>
    <mergeCell ref="E295:F295"/>
    <mergeCell ref="G295:H295"/>
    <mergeCell ref="E296:F296"/>
    <mergeCell ref="E257:F257"/>
    <mergeCell ref="G257:H257"/>
    <mergeCell ref="I257:J257"/>
    <mergeCell ref="B29:B31"/>
    <mergeCell ref="C29:D31"/>
    <mergeCell ref="K29:L30"/>
    <mergeCell ref="M29:N30"/>
    <mergeCell ref="E31:F31"/>
    <mergeCell ref="G31:H31"/>
    <mergeCell ref="I31:J31"/>
    <mergeCell ref="K31:L31"/>
    <mergeCell ref="M31:N31"/>
    <mergeCell ref="C22:D22"/>
    <mergeCell ref="C23:D23"/>
    <mergeCell ref="E23:P23"/>
    <mergeCell ref="E24:F24"/>
    <mergeCell ref="K24:P24"/>
    <mergeCell ref="E25:F25"/>
    <mergeCell ref="E26:F26"/>
    <mergeCell ref="G26:H26"/>
    <mergeCell ref="I26:J26"/>
    <mergeCell ref="B357:N357"/>
    <mergeCell ref="B358:O358"/>
    <mergeCell ref="B309:C309"/>
    <mergeCell ref="E309:G309"/>
    <mergeCell ref="G296:H296"/>
    <mergeCell ref="E297:F297"/>
    <mergeCell ref="G297:H297"/>
    <mergeCell ref="E298:F298"/>
    <mergeCell ref="G298:H298"/>
    <mergeCell ref="E299:F299"/>
    <mergeCell ref="G299:H299"/>
    <mergeCell ref="O286:P301"/>
    <mergeCell ref="B288:B289"/>
    <mergeCell ref="C288:D289"/>
    <mergeCell ref="B290:B291"/>
    <mergeCell ref="C290:D291"/>
    <mergeCell ref="B292:B293"/>
    <mergeCell ref="C292:D293"/>
    <mergeCell ref="B294:B295"/>
    <mergeCell ref="C294:D295"/>
    <mergeCell ref="B296:B297"/>
    <mergeCell ref="C296:D297"/>
    <mergeCell ref="L309:N309"/>
    <mergeCell ref="B310:C310"/>
    <mergeCell ref="B275:B276"/>
    <mergeCell ref="C275:D276"/>
    <mergeCell ref="B253:D254"/>
    <mergeCell ref="B255:D256"/>
    <mergeCell ref="B257:D258"/>
    <mergeCell ref="B261:D262"/>
    <mergeCell ref="O261:P262"/>
    <mergeCell ref="B263:B264"/>
    <mergeCell ref="C263:D264"/>
    <mergeCell ref="B265:B266"/>
    <mergeCell ref="C265:D266"/>
    <mergeCell ref="E263:F263"/>
    <mergeCell ref="G263:H263"/>
    <mergeCell ref="E264:F264"/>
    <mergeCell ref="G264:H264"/>
    <mergeCell ref="E265:F265"/>
    <mergeCell ref="G265:H265"/>
    <mergeCell ref="E266:F266"/>
    <mergeCell ref="G266:H266"/>
    <mergeCell ref="O263:P278"/>
    <mergeCell ref="B277:B278"/>
    <mergeCell ref="C277:D278"/>
    <mergeCell ref="G277:H278"/>
    <mergeCell ref="I277:J278"/>
    <mergeCell ref="B267:B268"/>
    <mergeCell ref="C267:D268"/>
    <mergeCell ref="B269:B270"/>
    <mergeCell ref="B326:P339"/>
    <mergeCell ref="B298:B299"/>
    <mergeCell ref="C298:D299"/>
    <mergeCell ref="B300:B301"/>
    <mergeCell ref="C300:D301"/>
    <mergeCell ref="G300:H301"/>
    <mergeCell ref="I300:J301"/>
    <mergeCell ref="B302:D303"/>
    <mergeCell ref="B315:P317"/>
    <mergeCell ref="B311:C311"/>
    <mergeCell ref="H311:K311"/>
    <mergeCell ref="L311:N311"/>
    <mergeCell ref="C321:D321"/>
    <mergeCell ref="F321:H321"/>
    <mergeCell ref="J321:M321"/>
    <mergeCell ref="H309:K309"/>
    <mergeCell ref="C269:D270"/>
    <mergeCell ref="B271:B272"/>
    <mergeCell ref="C271:D272"/>
    <mergeCell ref="B273:B274"/>
    <mergeCell ref="C273:D274"/>
    <mergeCell ref="E310:G310"/>
    <mergeCell ref="H310:K310"/>
    <mergeCell ref="L310:N310"/>
    <mergeCell ref="E300:F300"/>
    <mergeCell ref="E301:F301"/>
    <mergeCell ref="E302:F302"/>
    <mergeCell ref="B279:D280"/>
    <mergeCell ref="B284:D285"/>
    <mergeCell ref="O284:P285"/>
    <mergeCell ref="B286:B287"/>
    <mergeCell ref="C286:D287"/>
    <mergeCell ref="K293:L293"/>
    <mergeCell ref="M293:N293"/>
    <mergeCell ref="E294:F294"/>
    <mergeCell ref="G294:H294"/>
    <mergeCell ref="E288:F288"/>
    <mergeCell ref="G288:H288"/>
    <mergeCell ref="E289:F289"/>
    <mergeCell ref="G289:H289"/>
    <mergeCell ref="E290:F290"/>
    <mergeCell ref="G290:H290"/>
    <mergeCell ref="E291:F291"/>
    <mergeCell ref="G291:H291"/>
    <mergeCell ref="E292:F292"/>
  </mergeCells>
  <phoneticPr fontId="2"/>
  <printOptions horizontalCentered="1"/>
  <pageMargins left="0.23622047244094491" right="0.23622047244094491" top="0.55118110236220474" bottom="0.55118110236220474" header="0.51181102362204722" footer="0.51181102362204722"/>
  <pageSetup paperSize="9" scale="82" orientation="portrait" horizontalDpi="65533" verticalDpi="300" r:id="rId1"/>
  <rowBreaks count="10" manualBreakCount="10">
    <brk id="40" max="16383" man="1"/>
    <brk id="79" max="16383" man="1"/>
    <brk id="96" max="16" man="1"/>
    <brk id="140" max="16" man="1"/>
    <brk id="184" max="16383" man="1"/>
    <brk id="212" max="16383" man="1"/>
    <brk id="247" max="16383" man="1"/>
    <brk id="282" max="16383" man="1"/>
    <brk id="321" max="16" man="1"/>
    <brk id="35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MK115"/>
  <sheetViews>
    <sheetView view="pageBreakPreview" topLeftCell="B1" zoomScaleSheetLayoutView="100" workbookViewId="0">
      <pane xSplit="1" ySplit="7" topLeftCell="O38" activePane="bottomRight" state="frozen"/>
      <selection pane="topRight"/>
      <selection pane="bottomLeft"/>
      <selection pane="bottomRight" activeCell="I15" sqref="I15"/>
    </sheetView>
  </sheetViews>
  <sheetFormatPr defaultRowHeight="13.5"/>
  <cols>
    <col min="1" max="1" width="1.875" style="256" hidden="1" customWidth="1"/>
    <col min="2" max="2" width="2.625" style="257" customWidth="1"/>
    <col min="3" max="4" width="4.625" style="256" customWidth="1"/>
    <col min="5" max="5" width="14.625" style="258" customWidth="1"/>
    <col min="6" max="7" width="13.625" style="256" customWidth="1"/>
    <col min="8" max="8" width="7.125" style="256" customWidth="1"/>
    <col min="9" max="9" width="13.625" style="256" customWidth="1"/>
    <col min="10" max="10" width="11.625" style="256" customWidth="1"/>
    <col min="11" max="11" width="11" style="256" customWidth="1"/>
    <col min="12" max="12" width="11.625" style="256" customWidth="1"/>
    <col min="13" max="13" width="7" style="256" customWidth="1"/>
    <col min="14" max="14" width="8.75" style="256" customWidth="1"/>
    <col min="15" max="15" width="6.625" style="256" customWidth="1"/>
    <col min="16" max="16" width="7.25" style="257" customWidth="1"/>
    <col min="17" max="17" width="12.625" style="257" customWidth="1"/>
    <col min="18" max="20" width="10.875" style="256" customWidth="1"/>
    <col min="21" max="21" width="10.875" style="256" hidden="1" customWidth="1"/>
    <col min="22" max="22" width="10.875" style="256" customWidth="1"/>
    <col min="23" max="1025" width="9" style="256" customWidth="1"/>
    <col min="1026" max="1026" width="9" style="3" customWidth="1"/>
    <col min="1027" max="16384" width="9" style="3"/>
  </cols>
  <sheetData>
    <row r="1" spans="2:29" ht="7.5" customHeight="1"/>
    <row r="2" spans="2:29" ht="21.75" customHeight="1">
      <c r="B2" s="259" t="s">
        <v>239</v>
      </c>
    </row>
    <row r="3" spans="2:29" ht="33" customHeight="1">
      <c r="C3" s="915" t="s">
        <v>258</v>
      </c>
      <c r="D3" s="915"/>
      <c r="E3" s="915"/>
      <c r="F3" s="915"/>
      <c r="G3" s="915"/>
      <c r="H3" s="915"/>
      <c r="I3" s="915"/>
      <c r="J3" s="915"/>
      <c r="K3" s="915"/>
      <c r="L3" s="915"/>
      <c r="M3" s="915"/>
      <c r="N3" s="915"/>
      <c r="O3" s="915"/>
      <c r="P3" s="915"/>
      <c r="Q3" s="915"/>
      <c r="R3" s="915"/>
      <c r="S3" s="915"/>
      <c r="T3" s="915"/>
      <c r="U3" s="915"/>
    </row>
    <row r="4" spans="2:29" ht="10.5" customHeight="1" thickBot="1"/>
    <row r="5" spans="2:29" s="257" customFormat="1" ht="28.5" customHeight="1">
      <c r="C5" s="260" t="s">
        <v>309</v>
      </c>
      <c r="D5" s="271"/>
      <c r="E5" s="280"/>
      <c r="F5" s="283"/>
      <c r="G5" s="283"/>
      <c r="H5" s="307"/>
      <c r="I5" s="323"/>
      <c r="J5" s="280"/>
      <c r="K5" s="271" t="s">
        <v>261</v>
      </c>
      <c r="L5" s="916" t="s">
        <v>60</v>
      </c>
      <c r="M5" s="917"/>
      <c r="N5" s="917"/>
      <c r="O5" s="918"/>
      <c r="P5" s="919" t="s">
        <v>311</v>
      </c>
      <c r="Q5" s="919"/>
      <c r="R5" s="921" t="s">
        <v>336</v>
      </c>
      <c r="S5" s="922"/>
      <c r="T5" s="922"/>
      <c r="U5" s="922"/>
      <c r="V5" s="923"/>
    </row>
    <row r="6" spans="2:29" ht="37.5" customHeight="1">
      <c r="C6" s="908" t="s">
        <v>320</v>
      </c>
      <c r="D6" s="272" t="s">
        <v>175</v>
      </c>
      <c r="E6" s="281" t="s">
        <v>262</v>
      </c>
      <c r="F6" s="284" t="s">
        <v>263</v>
      </c>
      <c r="G6" s="284" t="s">
        <v>233</v>
      </c>
      <c r="H6" s="308" t="s">
        <v>266</v>
      </c>
      <c r="I6" s="324" t="s">
        <v>267</v>
      </c>
      <c r="J6" s="281" t="s">
        <v>197</v>
      </c>
      <c r="K6" s="272" t="s">
        <v>198</v>
      </c>
      <c r="L6" s="359" t="s">
        <v>268</v>
      </c>
      <c r="M6" s="920" t="s">
        <v>270</v>
      </c>
      <c r="N6" s="920"/>
      <c r="O6" s="389" t="s">
        <v>271</v>
      </c>
      <c r="P6" s="400" t="s">
        <v>272</v>
      </c>
      <c r="Q6" s="423" t="s">
        <v>237</v>
      </c>
      <c r="R6" s="924" t="s">
        <v>337</v>
      </c>
      <c r="S6" s="925"/>
      <c r="T6" s="925"/>
      <c r="U6" s="926"/>
      <c r="V6" s="930" t="s">
        <v>338</v>
      </c>
    </row>
    <row r="7" spans="2:29" ht="37.5" customHeight="1">
      <c r="C7" s="908"/>
      <c r="D7" s="272"/>
      <c r="E7" s="281"/>
      <c r="F7" s="285" t="s">
        <v>273</v>
      </c>
      <c r="G7" s="285" t="s">
        <v>72</v>
      </c>
      <c r="H7" s="309" t="s">
        <v>157</v>
      </c>
      <c r="I7" s="325" t="s">
        <v>274</v>
      </c>
      <c r="J7" s="337" t="s">
        <v>190</v>
      </c>
      <c r="K7" s="346"/>
      <c r="L7" s="309" t="s">
        <v>220</v>
      </c>
      <c r="M7" s="368"/>
      <c r="N7" s="378" t="s">
        <v>276</v>
      </c>
      <c r="O7" s="390" t="s">
        <v>161</v>
      </c>
      <c r="P7" s="401" t="s">
        <v>277</v>
      </c>
      <c r="Q7" s="423" t="s">
        <v>220</v>
      </c>
      <c r="R7" s="927"/>
      <c r="S7" s="928"/>
      <c r="T7" s="928"/>
      <c r="U7" s="929"/>
      <c r="V7" s="931"/>
      <c r="W7" s="296"/>
      <c r="X7" s="421"/>
    </row>
    <row r="8" spans="2:29" ht="20.100000000000001" customHeight="1">
      <c r="C8" s="261"/>
      <c r="D8" s="273">
        <v>1</v>
      </c>
      <c r="E8" s="909" t="s">
        <v>279</v>
      </c>
      <c r="F8" s="286">
        <f>+G8+J8</f>
        <v>0</v>
      </c>
      <c r="G8" s="286">
        <f>+IF(K8=2,(L8*M8*O8),(L8*M8*O8)-J8)</f>
        <v>0</v>
      </c>
      <c r="H8" s="171">
        <v>1</v>
      </c>
      <c r="I8" s="326">
        <f>+INT(G8*H8)</f>
        <v>0</v>
      </c>
      <c r="J8" s="162">
        <f>+IF(K8=1,INT((L8*M8*O8)-((L8*M8*O8)/1.1)),0)</f>
        <v>0</v>
      </c>
      <c r="K8" s="347"/>
      <c r="L8" s="360"/>
      <c r="M8" s="369"/>
      <c r="N8" s="379"/>
      <c r="O8" s="391"/>
      <c r="P8" s="402"/>
      <c r="Q8" s="424">
        <f>+IF(P8="○",I8,)</f>
        <v>0</v>
      </c>
      <c r="R8" s="452"/>
      <c r="S8" s="468"/>
      <c r="T8" s="468"/>
      <c r="U8" s="483"/>
      <c r="V8" s="634"/>
      <c r="W8" s="296"/>
      <c r="Y8" s="257"/>
      <c r="Z8" s="257"/>
      <c r="AA8" s="257"/>
      <c r="AB8" s="257"/>
      <c r="AC8" s="257"/>
    </row>
    <row r="9" spans="2:29" ht="20.100000000000001" customHeight="1">
      <c r="C9" s="262"/>
      <c r="D9" s="274">
        <f>+D8+1</f>
        <v>2</v>
      </c>
      <c r="E9" s="909"/>
      <c r="F9" s="287">
        <f>+G9+J9</f>
        <v>0</v>
      </c>
      <c r="G9" s="287">
        <f>+IF(K9=2,(L9*M9*O9),(L9*M9*O9)-J9)</f>
        <v>0</v>
      </c>
      <c r="H9" s="310">
        <v>1</v>
      </c>
      <c r="I9" s="327">
        <f>+INT(G9*H9)</f>
        <v>0</v>
      </c>
      <c r="J9" s="303">
        <f>+IF(K9=1,INT((L9*M9*O9)-((L9*M9*O9)/1.1)),0)</f>
        <v>0</v>
      </c>
      <c r="K9" s="348"/>
      <c r="L9" s="361"/>
      <c r="M9" s="370"/>
      <c r="N9" s="380"/>
      <c r="O9" s="392"/>
      <c r="P9" s="403"/>
      <c r="Q9" s="425">
        <f>+IF(P9="○",I9,)</f>
        <v>0</v>
      </c>
      <c r="R9" s="453"/>
      <c r="S9" s="469"/>
      <c r="T9" s="469"/>
      <c r="U9" s="484"/>
      <c r="V9" s="635"/>
      <c r="W9" s="296"/>
      <c r="X9" s="257"/>
      <c r="Y9" s="498"/>
      <c r="Z9" s="498"/>
      <c r="AA9" s="498"/>
      <c r="AB9" s="498"/>
      <c r="AC9" s="498"/>
    </row>
    <row r="10" spans="2:29" ht="20.100000000000001" customHeight="1" thickBot="1">
      <c r="C10" s="263"/>
      <c r="D10" s="275">
        <f>+D9+1</f>
        <v>3</v>
      </c>
      <c r="E10" s="909"/>
      <c r="F10" s="288">
        <f>+G10+J10</f>
        <v>0</v>
      </c>
      <c r="G10" s="288">
        <f>+IF(K10=2,(L10*M10*O10),(L10*M10*O10)-J10)</f>
        <v>0</v>
      </c>
      <c r="H10" s="311">
        <v>1</v>
      </c>
      <c r="I10" s="328">
        <f>+INT(G10*H10)</f>
        <v>0</v>
      </c>
      <c r="J10" s="338">
        <f>+IF(K10=1,INT((L10*M10*O10)-((L10*M10*O10)/1.1)),0)</f>
        <v>0</v>
      </c>
      <c r="K10" s="348"/>
      <c r="L10" s="361"/>
      <c r="M10" s="370"/>
      <c r="N10" s="380"/>
      <c r="O10" s="392"/>
      <c r="P10" s="404"/>
      <c r="Q10" s="426">
        <f>+IF(P10="○",I10,)</f>
        <v>0</v>
      </c>
      <c r="R10" s="454"/>
      <c r="S10" s="470"/>
      <c r="T10" s="470"/>
      <c r="U10" s="485"/>
      <c r="V10" s="636"/>
      <c r="W10" s="296"/>
      <c r="X10" s="257"/>
      <c r="Y10" s="498"/>
      <c r="Z10" s="498"/>
      <c r="AA10" s="498"/>
      <c r="AB10" s="498"/>
      <c r="AC10" s="498"/>
    </row>
    <row r="11" spans="2:29" ht="20.100000000000001" customHeight="1" thickBot="1">
      <c r="C11" s="264"/>
      <c r="D11" s="903" t="s">
        <v>191</v>
      </c>
      <c r="E11" s="903"/>
      <c r="F11" s="289">
        <f>SUM(F8:F10)</f>
        <v>0</v>
      </c>
      <c r="G11" s="300">
        <f>SUM(G8:G10)</f>
        <v>0</v>
      </c>
      <c r="H11" s="312"/>
      <c r="I11" s="329">
        <f>SUM(I8:I10)</f>
        <v>0</v>
      </c>
      <c r="J11" s="300">
        <f>SUM(J8:J10)</f>
        <v>0</v>
      </c>
      <c r="K11" s="349"/>
      <c r="L11" s="335"/>
      <c r="M11" s="371"/>
      <c r="N11" s="381"/>
      <c r="O11" s="393"/>
      <c r="P11" s="405"/>
      <c r="Q11" s="427">
        <f>SUM(Q8:Q10)</f>
        <v>0</v>
      </c>
      <c r="R11" s="455"/>
      <c r="S11" s="471"/>
      <c r="T11" s="471"/>
      <c r="U11" s="486"/>
      <c r="V11" s="637"/>
      <c r="W11" s="296"/>
      <c r="X11" s="257"/>
      <c r="Y11" s="498"/>
      <c r="Z11" s="498"/>
      <c r="AA11" s="498"/>
      <c r="AB11" s="498"/>
      <c r="AC11" s="498"/>
    </row>
    <row r="12" spans="2:29" ht="20.100000000000001" customHeight="1">
      <c r="C12" s="265"/>
      <c r="D12" s="276">
        <f>+D10+1</f>
        <v>4</v>
      </c>
      <c r="E12" s="907" t="s">
        <v>123</v>
      </c>
      <c r="F12" s="290">
        <f t="shared" ref="F12:F18" si="0">+G12+J12</f>
        <v>0</v>
      </c>
      <c r="G12" s="290">
        <f t="shared" ref="G12:G18" si="1">+IF(K12=2,(L12*M12*O12),(L12*M12*O12)-J12)</f>
        <v>0</v>
      </c>
      <c r="H12" s="313">
        <v>1</v>
      </c>
      <c r="I12" s="330">
        <f t="shared" ref="I12:I18" si="2">+INT(G12*H12)</f>
        <v>0</v>
      </c>
      <c r="J12" s="164">
        <f t="shared" ref="J12:J18" si="3">+IF(K12=1,INT((L12*M12*O12)-((L12*M12*O12)/1.1)),0)</f>
        <v>0</v>
      </c>
      <c r="K12" s="350"/>
      <c r="L12" s="362"/>
      <c r="M12" s="372"/>
      <c r="N12" s="382"/>
      <c r="O12" s="394"/>
      <c r="P12" s="406"/>
      <c r="Q12" s="428">
        <f t="shared" ref="Q12:Q18" si="4">+IF(P12="○",I12,)</f>
        <v>0</v>
      </c>
      <c r="R12" s="456"/>
      <c r="S12" s="472"/>
      <c r="T12" s="472"/>
      <c r="U12" s="487"/>
      <c r="V12" s="641"/>
      <c r="W12" s="296"/>
      <c r="X12" s="257"/>
      <c r="Y12" s="498"/>
      <c r="Z12" s="498"/>
      <c r="AA12" s="498"/>
      <c r="AB12" s="498"/>
      <c r="AC12" s="498"/>
    </row>
    <row r="13" spans="2:29" ht="20.100000000000001" customHeight="1">
      <c r="C13" s="262"/>
      <c r="D13" s="276">
        <f t="shared" ref="D13:D18" si="5">+D12+1</f>
        <v>5</v>
      </c>
      <c r="E13" s="907"/>
      <c r="F13" s="290">
        <f t="shared" si="0"/>
        <v>0</v>
      </c>
      <c r="G13" s="290">
        <f t="shared" si="1"/>
        <v>0</v>
      </c>
      <c r="H13" s="313">
        <v>1</v>
      </c>
      <c r="I13" s="330">
        <f t="shared" si="2"/>
        <v>0</v>
      </c>
      <c r="J13" s="164">
        <f t="shared" si="3"/>
        <v>0</v>
      </c>
      <c r="K13" s="350"/>
      <c r="L13" s="362"/>
      <c r="M13" s="372"/>
      <c r="N13" s="382"/>
      <c r="O13" s="394"/>
      <c r="P13" s="407"/>
      <c r="Q13" s="429">
        <f t="shared" si="4"/>
        <v>0</v>
      </c>
      <c r="R13" s="457"/>
      <c r="S13" s="473"/>
      <c r="T13" s="473"/>
      <c r="U13" s="488"/>
      <c r="V13" s="635"/>
      <c r="W13" s="296"/>
      <c r="X13" s="257"/>
      <c r="Y13" s="498"/>
      <c r="Z13" s="498"/>
      <c r="AA13" s="498"/>
      <c r="AB13" s="498"/>
      <c r="AC13" s="498"/>
    </row>
    <row r="14" spans="2:29" ht="20.100000000000001" customHeight="1">
      <c r="C14" s="262"/>
      <c r="D14" s="276">
        <f t="shared" si="5"/>
        <v>6</v>
      </c>
      <c r="E14" s="907"/>
      <c r="F14" s="290">
        <f t="shared" si="0"/>
        <v>0</v>
      </c>
      <c r="G14" s="290">
        <f t="shared" si="1"/>
        <v>0</v>
      </c>
      <c r="H14" s="313">
        <v>1</v>
      </c>
      <c r="I14" s="330">
        <f t="shared" si="2"/>
        <v>0</v>
      </c>
      <c r="J14" s="164">
        <f t="shared" si="3"/>
        <v>0</v>
      </c>
      <c r="K14" s="350"/>
      <c r="L14" s="362"/>
      <c r="M14" s="372"/>
      <c r="N14" s="382"/>
      <c r="O14" s="394"/>
      <c r="P14" s="407"/>
      <c r="Q14" s="429">
        <f t="shared" si="4"/>
        <v>0</v>
      </c>
      <c r="R14" s="457"/>
      <c r="S14" s="473"/>
      <c r="T14" s="473"/>
      <c r="U14" s="488"/>
      <c r="V14" s="635"/>
      <c r="W14" s="296"/>
      <c r="X14" s="257"/>
      <c r="Y14" s="498"/>
      <c r="Z14" s="498"/>
      <c r="AA14" s="498"/>
      <c r="AB14" s="498"/>
      <c r="AC14" s="498"/>
    </row>
    <row r="15" spans="2:29" ht="20.100000000000001" customHeight="1">
      <c r="C15" s="262"/>
      <c r="D15" s="276">
        <f t="shared" si="5"/>
        <v>7</v>
      </c>
      <c r="E15" s="907"/>
      <c r="F15" s="290">
        <f t="shared" si="0"/>
        <v>0</v>
      </c>
      <c r="G15" s="290">
        <f t="shared" si="1"/>
        <v>0</v>
      </c>
      <c r="H15" s="313">
        <v>1</v>
      </c>
      <c r="I15" s="330">
        <f t="shared" si="2"/>
        <v>0</v>
      </c>
      <c r="J15" s="164">
        <f t="shared" si="3"/>
        <v>0</v>
      </c>
      <c r="K15" s="350"/>
      <c r="L15" s="362"/>
      <c r="M15" s="372"/>
      <c r="N15" s="382"/>
      <c r="O15" s="394"/>
      <c r="P15" s="407"/>
      <c r="Q15" s="429">
        <f t="shared" si="4"/>
        <v>0</v>
      </c>
      <c r="R15" s="457"/>
      <c r="S15" s="473"/>
      <c r="T15" s="473"/>
      <c r="U15" s="488"/>
      <c r="V15" s="635"/>
      <c r="W15" s="296"/>
      <c r="X15" s="257"/>
      <c r="Y15" s="498"/>
      <c r="Z15" s="498"/>
      <c r="AA15" s="498"/>
      <c r="AB15" s="498"/>
      <c r="AC15" s="498"/>
    </row>
    <row r="16" spans="2:29" ht="20.100000000000001" customHeight="1">
      <c r="C16" s="262"/>
      <c r="D16" s="276">
        <f t="shared" si="5"/>
        <v>8</v>
      </c>
      <c r="E16" s="907"/>
      <c r="F16" s="290">
        <f t="shared" si="0"/>
        <v>0</v>
      </c>
      <c r="G16" s="290">
        <f t="shared" si="1"/>
        <v>0</v>
      </c>
      <c r="H16" s="313">
        <v>1</v>
      </c>
      <c r="I16" s="330">
        <f t="shared" si="2"/>
        <v>0</v>
      </c>
      <c r="J16" s="164">
        <f t="shared" si="3"/>
        <v>0</v>
      </c>
      <c r="K16" s="350"/>
      <c r="L16" s="362"/>
      <c r="M16" s="372"/>
      <c r="N16" s="382"/>
      <c r="O16" s="394"/>
      <c r="P16" s="407"/>
      <c r="Q16" s="429">
        <f t="shared" si="4"/>
        <v>0</v>
      </c>
      <c r="R16" s="457"/>
      <c r="S16" s="473"/>
      <c r="T16" s="473"/>
      <c r="U16" s="488"/>
      <c r="V16" s="635"/>
      <c r="W16" s="296"/>
      <c r="X16" s="257"/>
      <c r="Y16" s="498"/>
      <c r="Z16" s="498"/>
      <c r="AA16" s="498"/>
      <c r="AB16" s="498"/>
      <c r="AC16" s="498"/>
    </row>
    <row r="17" spans="3:23" ht="20.100000000000001" customHeight="1">
      <c r="C17" s="262"/>
      <c r="D17" s="274">
        <f t="shared" si="5"/>
        <v>9</v>
      </c>
      <c r="E17" s="907"/>
      <c r="F17" s="287">
        <f t="shared" si="0"/>
        <v>0</v>
      </c>
      <c r="G17" s="287">
        <f t="shared" si="1"/>
        <v>0</v>
      </c>
      <c r="H17" s="310">
        <v>1</v>
      </c>
      <c r="I17" s="327">
        <f t="shared" si="2"/>
        <v>0</v>
      </c>
      <c r="J17" s="303">
        <f t="shared" si="3"/>
        <v>0</v>
      </c>
      <c r="K17" s="351"/>
      <c r="L17" s="363"/>
      <c r="M17" s="373"/>
      <c r="N17" s="383"/>
      <c r="O17" s="395"/>
      <c r="P17" s="408"/>
      <c r="Q17" s="430">
        <f t="shared" si="4"/>
        <v>0</v>
      </c>
      <c r="R17" s="453"/>
      <c r="S17" s="469"/>
      <c r="T17" s="469"/>
      <c r="U17" s="484"/>
      <c r="V17" s="635"/>
      <c r="W17" s="296"/>
    </row>
    <row r="18" spans="3:23" ht="20.100000000000001" customHeight="1" thickBot="1">
      <c r="C18" s="262"/>
      <c r="D18" s="274">
        <f t="shared" si="5"/>
        <v>10</v>
      </c>
      <c r="E18" s="907"/>
      <c r="F18" s="288">
        <f t="shared" si="0"/>
        <v>0</v>
      </c>
      <c r="G18" s="288">
        <f t="shared" si="1"/>
        <v>0</v>
      </c>
      <c r="H18" s="311">
        <v>1</v>
      </c>
      <c r="I18" s="328">
        <f t="shared" si="2"/>
        <v>0</v>
      </c>
      <c r="J18" s="338">
        <f t="shared" si="3"/>
        <v>0</v>
      </c>
      <c r="K18" s="348"/>
      <c r="L18" s="361"/>
      <c r="M18" s="370"/>
      <c r="N18" s="380"/>
      <c r="O18" s="392"/>
      <c r="P18" s="404"/>
      <c r="Q18" s="426">
        <f t="shared" si="4"/>
        <v>0</v>
      </c>
      <c r="R18" s="454"/>
      <c r="S18" s="470"/>
      <c r="T18" s="470"/>
      <c r="U18" s="485"/>
      <c r="V18" s="636"/>
      <c r="W18" s="296"/>
    </row>
    <row r="19" spans="3:23" ht="20.100000000000001" customHeight="1" thickBot="1">
      <c r="C19" s="264"/>
      <c r="D19" s="903" t="s">
        <v>191</v>
      </c>
      <c r="E19" s="903"/>
      <c r="F19" s="289">
        <f>SUM(F12:F18)</f>
        <v>0</v>
      </c>
      <c r="G19" s="300">
        <f>SUM(G12:G18)</f>
        <v>0</v>
      </c>
      <c r="H19" s="312"/>
      <c r="I19" s="329">
        <f>SUM(I12:I18)</f>
        <v>0</v>
      </c>
      <c r="J19" s="300">
        <f>SUM(J12:J18)</f>
        <v>0</v>
      </c>
      <c r="K19" s="349"/>
      <c r="L19" s="335"/>
      <c r="M19" s="371"/>
      <c r="N19" s="381"/>
      <c r="O19" s="393"/>
      <c r="P19" s="405"/>
      <c r="Q19" s="427">
        <f>SUM(Q12:Q18)</f>
        <v>0</v>
      </c>
      <c r="R19" s="458"/>
      <c r="S19" s="474"/>
      <c r="T19" s="474"/>
      <c r="U19" s="489"/>
      <c r="V19" s="637"/>
      <c r="W19" s="296"/>
    </row>
    <row r="20" spans="3:23" ht="20.100000000000001" customHeight="1">
      <c r="C20" s="262"/>
      <c r="D20" s="274">
        <f>+D18+1</f>
        <v>11</v>
      </c>
      <c r="E20" s="909" t="s">
        <v>280</v>
      </c>
      <c r="F20" s="290">
        <f>+G20+J20</f>
        <v>0</v>
      </c>
      <c r="G20" s="290">
        <f>+IF(K20=2,(L20*M20*O20),(L20*M20*O20)-J20)</f>
        <v>0</v>
      </c>
      <c r="H20" s="313">
        <v>1</v>
      </c>
      <c r="I20" s="330">
        <f>+INT(G20*H20)</f>
        <v>0</v>
      </c>
      <c r="J20" s="164">
        <f>+IF(K20=1,INT((L20*M20*O20)-((L20*M20*O20)/1.1)),0)</f>
        <v>0</v>
      </c>
      <c r="K20" s="347"/>
      <c r="L20" s="360"/>
      <c r="M20" s="369"/>
      <c r="N20" s="379"/>
      <c r="O20" s="391"/>
      <c r="P20" s="409"/>
      <c r="Q20" s="431">
        <f>+IF(P20="○",I20,)</f>
        <v>0</v>
      </c>
      <c r="R20" s="456"/>
      <c r="S20" s="472"/>
      <c r="T20" s="472"/>
      <c r="U20" s="487"/>
      <c r="V20" s="641"/>
      <c r="W20" s="296"/>
    </row>
    <row r="21" spans="3:23" ht="20.100000000000001" customHeight="1">
      <c r="C21" s="262"/>
      <c r="D21" s="274">
        <f>+D20+1</f>
        <v>12</v>
      </c>
      <c r="E21" s="907"/>
      <c r="F21" s="287">
        <f>+G21+J21</f>
        <v>0</v>
      </c>
      <c r="G21" s="287">
        <f>+IF(K21=2,(L21*M21*O21),(L21*M21*O21)-J21)</f>
        <v>0</v>
      </c>
      <c r="H21" s="310">
        <v>1</v>
      </c>
      <c r="I21" s="327">
        <f>+INT(G21*H21)</f>
        <v>0</v>
      </c>
      <c r="J21" s="303">
        <f>+IF(K21=1,INT((L21*M21*O21)-((L21*M21*O21)/1.1)),0)</f>
        <v>0</v>
      </c>
      <c r="K21" s="348"/>
      <c r="L21" s="361"/>
      <c r="M21" s="370"/>
      <c r="N21" s="380"/>
      <c r="O21" s="392"/>
      <c r="P21" s="410"/>
      <c r="Q21" s="432">
        <f>+IF(P21="○",I21,)</f>
        <v>0</v>
      </c>
      <c r="R21" s="453"/>
      <c r="S21" s="469"/>
      <c r="T21" s="469"/>
      <c r="U21" s="484"/>
      <c r="V21" s="635"/>
      <c r="W21" s="296"/>
    </row>
    <row r="22" spans="3:23" ht="20.100000000000001" customHeight="1" thickBot="1">
      <c r="C22" s="262"/>
      <c r="D22" s="274">
        <f>+D21+1</f>
        <v>13</v>
      </c>
      <c r="E22" s="910"/>
      <c r="F22" s="288">
        <f>+G22+J22</f>
        <v>0</v>
      </c>
      <c r="G22" s="288">
        <f>+IF(K22=2,(L22*M22*O22),(L22*M22*O22)-J22)</f>
        <v>0</v>
      </c>
      <c r="H22" s="311">
        <v>1</v>
      </c>
      <c r="I22" s="328">
        <f>+INT(G22*H22)</f>
        <v>0</v>
      </c>
      <c r="J22" s="338">
        <f>+IF(K22=1,INT((L22*M22*O22)-((L22*M22*O22)/1.1)),0)</f>
        <v>0</v>
      </c>
      <c r="K22" s="348"/>
      <c r="L22" s="361"/>
      <c r="M22" s="370"/>
      <c r="N22" s="380"/>
      <c r="O22" s="392"/>
      <c r="P22" s="410"/>
      <c r="Q22" s="432">
        <f>+IF(P22="○",I22,)</f>
        <v>0</v>
      </c>
      <c r="R22" s="454"/>
      <c r="S22" s="470"/>
      <c r="T22" s="470"/>
      <c r="U22" s="485"/>
      <c r="V22" s="636"/>
      <c r="W22" s="296"/>
    </row>
    <row r="23" spans="3:23" ht="20.100000000000001" customHeight="1" thickBot="1">
      <c r="C23" s="264"/>
      <c r="D23" s="903" t="s">
        <v>191</v>
      </c>
      <c r="E23" s="903"/>
      <c r="F23" s="289">
        <f>SUM(F20:F22)</f>
        <v>0</v>
      </c>
      <c r="G23" s="300">
        <f>SUM(G20:G22)</f>
        <v>0</v>
      </c>
      <c r="H23" s="312"/>
      <c r="I23" s="329">
        <f>SUM(I20:I22)</f>
        <v>0</v>
      </c>
      <c r="J23" s="300">
        <f>SUM(J20:J22)</f>
        <v>0</v>
      </c>
      <c r="K23" s="349"/>
      <c r="L23" s="335"/>
      <c r="M23" s="371"/>
      <c r="N23" s="381"/>
      <c r="O23" s="393"/>
      <c r="P23" s="405"/>
      <c r="Q23" s="433">
        <f>SUM(Q20:Q22)</f>
        <v>0</v>
      </c>
      <c r="R23" s="458"/>
      <c r="S23" s="474"/>
      <c r="T23" s="474"/>
      <c r="U23" s="489"/>
      <c r="V23" s="637"/>
      <c r="W23" s="296"/>
    </row>
    <row r="24" spans="3:23" ht="20.100000000000001" customHeight="1">
      <c r="C24" s="262"/>
      <c r="D24" s="274">
        <f>+D22+1</f>
        <v>14</v>
      </c>
      <c r="E24" s="905" t="s">
        <v>169</v>
      </c>
      <c r="F24" s="290">
        <f t="shared" ref="F24:F32" si="6">+G24+J24</f>
        <v>0</v>
      </c>
      <c r="G24" s="287">
        <f t="shared" ref="G24:G32" si="7">+IF(K24=2,(L24*M24*O24),(L24*M24*O24)-J24)</f>
        <v>0</v>
      </c>
      <c r="H24" s="310">
        <v>1</v>
      </c>
      <c r="I24" s="327">
        <f t="shared" ref="I24:I32" si="8">+INT(G24*H24)</f>
        <v>0</v>
      </c>
      <c r="J24" s="303">
        <f t="shared" ref="J24:J32" si="9">+IF(K24=1,INT((L24*M24*O24)-((L24*M24*O24)/1.1)),0)</f>
        <v>0</v>
      </c>
      <c r="K24" s="351"/>
      <c r="L24" s="363"/>
      <c r="M24" s="373"/>
      <c r="N24" s="383"/>
      <c r="O24" s="395"/>
      <c r="P24" s="411"/>
      <c r="Q24" s="434">
        <f t="shared" ref="Q24:Q32" si="10">+IF(P24="○",I24,)</f>
        <v>0</v>
      </c>
      <c r="R24" s="453"/>
      <c r="S24" s="469"/>
      <c r="T24" s="469"/>
      <c r="U24" s="484"/>
      <c r="V24" s="635"/>
      <c r="W24" s="296"/>
    </row>
    <row r="25" spans="3:23" ht="20.100000000000001" customHeight="1">
      <c r="C25" s="262"/>
      <c r="D25" s="274">
        <f t="shared" ref="D25:D32" si="11">+D24+1</f>
        <v>15</v>
      </c>
      <c r="E25" s="905"/>
      <c r="F25" s="287">
        <f t="shared" si="6"/>
        <v>0</v>
      </c>
      <c r="G25" s="287">
        <f t="shared" si="7"/>
        <v>0</v>
      </c>
      <c r="H25" s="310">
        <v>1</v>
      </c>
      <c r="I25" s="327">
        <f t="shared" si="8"/>
        <v>0</v>
      </c>
      <c r="J25" s="303">
        <f t="shared" si="9"/>
        <v>0</v>
      </c>
      <c r="K25" s="351"/>
      <c r="L25" s="363"/>
      <c r="M25" s="373"/>
      <c r="N25" s="383"/>
      <c r="O25" s="395"/>
      <c r="P25" s="411"/>
      <c r="Q25" s="434">
        <f t="shared" si="10"/>
        <v>0</v>
      </c>
      <c r="R25" s="453"/>
      <c r="S25" s="469"/>
      <c r="T25" s="469"/>
      <c r="U25" s="484"/>
      <c r="V25" s="635"/>
      <c r="W25" s="296"/>
    </row>
    <row r="26" spans="3:23" ht="20.100000000000001" customHeight="1">
      <c r="C26" s="262"/>
      <c r="D26" s="274">
        <f t="shared" si="11"/>
        <v>16</v>
      </c>
      <c r="E26" s="905"/>
      <c r="F26" s="287">
        <f t="shared" si="6"/>
        <v>0</v>
      </c>
      <c r="G26" s="287">
        <f t="shared" si="7"/>
        <v>0</v>
      </c>
      <c r="H26" s="310">
        <v>1</v>
      </c>
      <c r="I26" s="327">
        <f t="shared" si="8"/>
        <v>0</v>
      </c>
      <c r="J26" s="303">
        <f t="shared" si="9"/>
        <v>0</v>
      </c>
      <c r="K26" s="351"/>
      <c r="L26" s="363"/>
      <c r="M26" s="373"/>
      <c r="N26" s="383"/>
      <c r="O26" s="395"/>
      <c r="P26" s="411"/>
      <c r="Q26" s="434">
        <f t="shared" si="10"/>
        <v>0</v>
      </c>
      <c r="R26" s="459"/>
      <c r="S26" s="475"/>
      <c r="T26" s="475"/>
      <c r="U26" s="490"/>
      <c r="V26" s="635"/>
      <c r="W26" s="296"/>
    </row>
    <row r="27" spans="3:23" ht="20.100000000000001" customHeight="1">
      <c r="C27" s="262"/>
      <c r="D27" s="274">
        <f t="shared" si="11"/>
        <v>17</v>
      </c>
      <c r="E27" s="905"/>
      <c r="F27" s="287">
        <f t="shared" si="6"/>
        <v>0</v>
      </c>
      <c r="G27" s="287">
        <f t="shared" si="7"/>
        <v>0</v>
      </c>
      <c r="H27" s="310">
        <v>1</v>
      </c>
      <c r="I27" s="327">
        <f t="shared" si="8"/>
        <v>0</v>
      </c>
      <c r="J27" s="303">
        <f t="shared" si="9"/>
        <v>0</v>
      </c>
      <c r="K27" s="351"/>
      <c r="L27" s="363"/>
      <c r="M27" s="373"/>
      <c r="N27" s="383"/>
      <c r="O27" s="395"/>
      <c r="P27" s="411"/>
      <c r="Q27" s="434">
        <f t="shared" si="10"/>
        <v>0</v>
      </c>
      <c r="R27" s="459"/>
      <c r="S27" s="475"/>
      <c r="T27" s="475"/>
      <c r="U27" s="490"/>
      <c r="V27" s="635"/>
      <c r="W27" s="296"/>
    </row>
    <row r="28" spans="3:23" ht="20.100000000000001" customHeight="1">
      <c r="C28" s="262"/>
      <c r="D28" s="274">
        <f t="shared" si="11"/>
        <v>18</v>
      </c>
      <c r="E28" s="905"/>
      <c r="F28" s="287">
        <f t="shared" si="6"/>
        <v>0</v>
      </c>
      <c r="G28" s="287">
        <f t="shared" si="7"/>
        <v>0</v>
      </c>
      <c r="H28" s="310">
        <v>1</v>
      </c>
      <c r="I28" s="327">
        <f t="shared" si="8"/>
        <v>0</v>
      </c>
      <c r="J28" s="303">
        <f t="shared" si="9"/>
        <v>0</v>
      </c>
      <c r="K28" s="351"/>
      <c r="L28" s="363"/>
      <c r="M28" s="373"/>
      <c r="N28" s="383"/>
      <c r="O28" s="395"/>
      <c r="P28" s="411"/>
      <c r="Q28" s="434">
        <f t="shared" si="10"/>
        <v>0</v>
      </c>
      <c r="R28" s="459"/>
      <c r="S28" s="475"/>
      <c r="T28" s="475"/>
      <c r="U28" s="490"/>
      <c r="V28" s="635"/>
      <c r="W28" s="296"/>
    </row>
    <row r="29" spans="3:23" ht="20.100000000000001" customHeight="1">
      <c r="C29" s="262"/>
      <c r="D29" s="274">
        <f t="shared" si="11"/>
        <v>19</v>
      </c>
      <c r="E29" s="905"/>
      <c r="F29" s="287">
        <f t="shared" si="6"/>
        <v>0</v>
      </c>
      <c r="G29" s="287">
        <f t="shared" si="7"/>
        <v>0</v>
      </c>
      <c r="H29" s="310">
        <v>1</v>
      </c>
      <c r="I29" s="327">
        <f t="shared" si="8"/>
        <v>0</v>
      </c>
      <c r="J29" s="303">
        <f t="shared" si="9"/>
        <v>0</v>
      </c>
      <c r="K29" s="351"/>
      <c r="L29" s="363"/>
      <c r="M29" s="373"/>
      <c r="N29" s="383"/>
      <c r="O29" s="395"/>
      <c r="P29" s="411"/>
      <c r="Q29" s="434">
        <f t="shared" si="10"/>
        <v>0</v>
      </c>
      <c r="R29" s="453"/>
      <c r="S29" s="469"/>
      <c r="T29" s="469"/>
      <c r="U29" s="484"/>
      <c r="V29" s="635"/>
      <c r="W29" s="296"/>
    </row>
    <row r="30" spans="3:23" ht="20.100000000000001" customHeight="1">
      <c r="C30" s="262"/>
      <c r="D30" s="274">
        <f t="shared" si="11"/>
        <v>20</v>
      </c>
      <c r="E30" s="905"/>
      <c r="F30" s="287">
        <f t="shared" si="6"/>
        <v>0</v>
      </c>
      <c r="G30" s="287">
        <f t="shared" si="7"/>
        <v>0</v>
      </c>
      <c r="H30" s="310">
        <v>1</v>
      </c>
      <c r="I30" s="327">
        <f t="shared" si="8"/>
        <v>0</v>
      </c>
      <c r="J30" s="303">
        <f t="shared" si="9"/>
        <v>0</v>
      </c>
      <c r="K30" s="351"/>
      <c r="L30" s="363"/>
      <c r="M30" s="373"/>
      <c r="N30" s="383"/>
      <c r="O30" s="395"/>
      <c r="P30" s="411"/>
      <c r="Q30" s="434">
        <f t="shared" si="10"/>
        <v>0</v>
      </c>
      <c r="R30" s="453"/>
      <c r="S30" s="469"/>
      <c r="T30" s="469"/>
      <c r="U30" s="484"/>
      <c r="V30" s="635"/>
      <c r="W30" s="296"/>
    </row>
    <row r="31" spans="3:23" ht="20.100000000000001" customHeight="1">
      <c r="C31" s="262"/>
      <c r="D31" s="274">
        <f t="shared" si="11"/>
        <v>21</v>
      </c>
      <c r="E31" s="905"/>
      <c r="F31" s="287">
        <f t="shared" si="6"/>
        <v>0</v>
      </c>
      <c r="G31" s="287">
        <f t="shared" si="7"/>
        <v>0</v>
      </c>
      <c r="H31" s="310">
        <v>1</v>
      </c>
      <c r="I31" s="327">
        <f t="shared" si="8"/>
        <v>0</v>
      </c>
      <c r="J31" s="303">
        <f t="shared" si="9"/>
        <v>0</v>
      </c>
      <c r="K31" s="351"/>
      <c r="L31" s="363"/>
      <c r="M31" s="373"/>
      <c r="N31" s="383"/>
      <c r="O31" s="395"/>
      <c r="P31" s="411"/>
      <c r="Q31" s="434">
        <f t="shared" si="10"/>
        <v>0</v>
      </c>
      <c r="R31" s="459"/>
      <c r="S31" s="475"/>
      <c r="T31" s="475"/>
      <c r="U31" s="490"/>
      <c r="V31" s="635"/>
      <c r="W31" s="296"/>
    </row>
    <row r="32" spans="3:23" ht="20.100000000000001" customHeight="1" thickBot="1">
      <c r="C32" s="262"/>
      <c r="D32" s="274">
        <f t="shared" si="11"/>
        <v>22</v>
      </c>
      <c r="E32" s="905"/>
      <c r="F32" s="288">
        <f t="shared" si="6"/>
        <v>0</v>
      </c>
      <c r="G32" s="288">
        <f t="shared" si="7"/>
        <v>0</v>
      </c>
      <c r="H32" s="310">
        <v>1</v>
      </c>
      <c r="I32" s="328">
        <f t="shared" si="8"/>
        <v>0</v>
      </c>
      <c r="J32" s="338">
        <f t="shared" si="9"/>
        <v>0</v>
      </c>
      <c r="K32" s="348"/>
      <c r="L32" s="361"/>
      <c r="M32" s="370"/>
      <c r="N32" s="380"/>
      <c r="O32" s="392"/>
      <c r="P32" s="410"/>
      <c r="Q32" s="432">
        <f t="shared" si="10"/>
        <v>0</v>
      </c>
      <c r="R32" s="460"/>
      <c r="S32" s="476"/>
      <c r="T32" s="476"/>
      <c r="U32" s="491"/>
      <c r="V32" s="636"/>
      <c r="W32" s="296"/>
    </row>
    <row r="33" spans="3:23" ht="20.100000000000001" customHeight="1" thickBot="1">
      <c r="C33" s="266"/>
      <c r="D33" s="906" t="s">
        <v>191</v>
      </c>
      <c r="E33" s="906"/>
      <c r="F33" s="289">
        <f>SUM(F24:F32)</f>
        <v>0</v>
      </c>
      <c r="G33" s="301">
        <f>SUM(G24:G32)</f>
        <v>0</v>
      </c>
      <c r="H33" s="314"/>
      <c r="I33" s="331">
        <f>SUM(I24:I32)</f>
        <v>0</v>
      </c>
      <c r="J33" s="301">
        <f>SUM(J24:J32)</f>
        <v>0</v>
      </c>
      <c r="K33" s="352"/>
      <c r="L33" s="364"/>
      <c r="M33" s="374"/>
      <c r="N33" s="384"/>
      <c r="O33" s="396"/>
      <c r="P33" s="412"/>
      <c r="Q33" s="435">
        <f>SUM(Q24:Q32)</f>
        <v>0</v>
      </c>
      <c r="R33" s="461"/>
      <c r="S33" s="477"/>
      <c r="T33" s="477"/>
      <c r="U33" s="492"/>
      <c r="V33" s="642"/>
      <c r="W33" s="296"/>
    </row>
    <row r="34" spans="3:23" ht="20.100000000000001" customHeight="1" thickBot="1">
      <c r="C34" s="267"/>
      <c r="D34" s="277">
        <f>+D32+1</f>
        <v>23</v>
      </c>
      <c r="E34" s="911" t="s">
        <v>136</v>
      </c>
      <c r="F34" s="291">
        <f>+G34+J34</f>
        <v>0</v>
      </c>
      <c r="G34" s="291">
        <f>+IF(K34=2,(L34*M34*O34),(L34*M34*O34)-J34)</f>
        <v>0</v>
      </c>
      <c r="H34" s="315">
        <v>1</v>
      </c>
      <c r="I34" s="332">
        <f>+INT(G34*H34)</f>
        <v>0</v>
      </c>
      <c r="J34" s="339">
        <f>+IF(K34=1,INT((L34*M34*O34)-((L34*M34*O34)/1.1)),0)</f>
        <v>0</v>
      </c>
      <c r="K34" s="353"/>
      <c r="L34" s="365"/>
      <c r="M34" s="375"/>
      <c r="N34" s="385"/>
      <c r="O34" s="397"/>
      <c r="P34" s="413"/>
      <c r="Q34" s="436">
        <f>+IF(P34="○",I34,)</f>
        <v>0</v>
      </c>
      <c r="R34" s="462"/>
      <c r="S34" s="478"/>
      <c r="T34" s="478"/>
      <c r="U34" s="493"/>
      <c r="V34" s="643"/>
      <c r="W34" s="296"/>
    </row>
    <row r="35" spans="3:23" ht="20.100000000000001" customHeight="1" thickBot="1">
      <c r="C35" s="262"/>
      <c r="D35" s="274">
        <f>+D34+1</f>
        <v>24</v>
      </c>
      <c r="E35" s="911"/>
      <c r="F35" s="290">
        <f>+G35+J35</f>
        <v>0</v>
      </c>
      <c r="G35" s="290">
        <f>+IF(K35=2,(L35*M35*O35),(L35*M35*O35)-J35)</f>
        <v>0</v>
      </c>
      <c r="H35" s="313">
        <v>1</v>
      </c>
      <c r="I35" s="330">
        <f>+INT(G35*H35)</f>
        <v>0</v>
      </c>
      <c r="J35" s="164">
        <f>+IF(K35=1,INT((L35*M35*O35)-((L35*M35*O35)/1.1)),0)</f>
        <v>0</v>
      </c>
      <c r="K35" s="350"/>
      <c r="L35" s="362"/>
      <c r="M35" s="372"/>
      <c r="N35" s="382"/>
      <c r="O35" s="394"/>
      <c r="P35" s="414"/>
      <c r="Q35" s="437">
        <f>+IF(P35="○",I35,)</f>
        <v>0</v>
      </c>
      <c r="R35" s="457"/>
      <c r="S35" s="473"/>
      <c r="T35" s="473"/>
      <c r="U35" s="488"/>
      <c r="V35" s="644"/>
      <c r="W35" s="296"/>
    </row>
    <row r="36" spans="3:23" ht="20.100000000000001" customHeight="1" thickBot="1">
      <c r="C36" s="262"/>
      <c r="D36" s="274">
        <f>+D35+1</f>
        <v>25</v>
      </c>
      <c r="E36" s="911"/>
      <c r="F36" s="290">
        <f>+G36+J36</f>
        <v>0</v>
      </c>
      <c r="G36" s="290">
        <f>+IF(K36=2,(L36*M36*O36),(L36*M36*O36)-J36)</f>
        <v>0</v>
      </c>
      <c r="H36" s="313">
        <v>1</v>
      </c>
      <c r="I36" s="330">
        <f>+INT(G36*H36)</f>
        <v>0</v>
      </c>
      <c r="J36" s="164">
        <f>+IF(K36=1,INT((L36*M36*O36)-((L36*M36*O36)/1.1)),0)</f>
        <v>0</v>
      </c>
      <c r="K36" s="350"/>
      <c r="L36" s="362"/>
      <c r="M36" s="372"/>
      <c r="N36" s="382"/>
      <c r="O36" s="394"/>
      <c r="P36" s="414"/>
      <c r="Q36" s="437">
        <f>+IF(P36="○",I36,)</f>
        <v>0</v>
      </c>
      <c r="R36" s="457"/>
      <c r="S36" s="473"/>
      <c r="T36" s="473"/>
      <c r="U36" s="488"/>
      <c r="V36" s="644"/>
      <c r="W36" s="296"/>
    </row>
    <row r="37" spans="3:23" ht="20.100000000000001" customHeight="1" thickBot="1">
      <c r="C37" s="262"/>
      <c r="D37" s="274">
        <f>+D36+1</f>
        <v>26</v>
      </c>
      <c r="E37" s="911"/>
      <c r="F37" s="287">
        <f>+G37+J37</f>
        <v>0</v>
      </c>
      <c r="G37" s="287">
        <f>+IF(K37=2,(L37*M37*O37),(L37*M37*O37)-J37)</f>
        <v>0</v>
      </c>
      <c r="H37" s="310">
        <v>1</v>
      </c>
      <c r="I37" s="327">
        <f>+INT(G37*H37)</f>
        <v>0</v>
      </c>
      <c r="J37" s="303">
        <f>+IF(K37=1,INT((L37*M37*O37)-((L37*M37*O37)/1.1)),0)</f>
        <v>0</v>
      </c>
      <c r="K37" s="351"/>
      <c r="L37" s="363"/>
      <c r="M37" s="373"/>
      <c r="N37" s="383"/>
      <c r="O37" s="395"/>
      <c r="P37" s="411"/>
      <c r="Q37" s="434">
        <f>+IF(P37="○",I37,)</f>
        <v>0</v>
      </c>
      <c r="R37" s="453"/>
      <c r="S37" s="469"/>
      <c r="T37" s="469"/>
      <c r="U37" s="484"/>
      <c r="V37" s="635"/>
      <c r="W37" s="296"/>
    </row>
    <row r="38" spans="3:23" ht="20.100000000000001" customHeight="1" thickBot="1">
      <c r="C38" s="262"/>
      <c r="D38" s="274">
        <f>+D37+1</f>
        <v>27</v>
      </c>
      <c r="E38" s="911"/>
      <c r="F38" s="288">
        <f>+G38+J38</f>
        <v>0</v>
      </c>
      <c r="G38" s="288">
        <f>+IF(K38=2,(L38*M38*O38),(L38*M38*O38)-J38)</f>
        <v>0</v>
      </c>
      <c r="H38" s="311">
        <v>1</v>
      </c>
      <c r="I38" s="328">
        <f>+INT(G38*H38)</f>
        <v>0</v>
      </c>
      <c r="J38" s="338">
        <f>+IF(K38=1,INT((L38*M38*O38)-((L38*M38*O38)/1.1)),0)</f>
        <v>0</v>
      </c>
      <c r="K38" s="348"/>
      <c r="L38" s="361"/>
      <c r="M38" s="370"/>
      <c r="N38" s="380"/>
      <c r="O38" s="392"/>
      <c r="P38" s="410"/>
      <c r="Q38" s="432">
        <f>+IF(P38="○",I38,)</f>
        <v>0</v>
      </c>
      <c r="R38" s="454"/>
      <c r="S38" s="470"/>
      <c r="T38" s="470"/>
      <c r="U38" s="485"/>
      <c r="V38" s="636"/>
      <c r="W38" s="296"/>
    </row>
    <row r="39" spans="3:23" ht="20.100000000000001" customHeight="1" thickBot="1">
      <c r="C39" s="264"/>
      <c r="D39" s="903" t="s">
        <v>191</v>
      </c>
      <c r="E39" s="903"/>
      <c r="F39" s="289">
        <f>SUM(F34:F38)</f>
        <v>0</v>
      </c>
      <c r="G39" s="300">
        <f>SUM(G34:G38)</f>
        <v>0</v>
      </c>
      <c r="H39" s="312"/>
      <c r="I39" s="329">
        <f>SUM(I34:I38)</f>
        <v>0</v>
      </c>
      <c r="J39" s="300">
        <f>SUM(J34:J38)</f>
        <v>0</v>
      </c>
      <c r="K39" s="349"/>
      <c r="L39" s="335"/>
      <c r="M39" s="371"/>
      <c r="N39" s="381"/>
      <c r="O39" s="393"/>
      <c r="P39" s="405"/>
      <c r="Q39" s="433">
        <f>SUM(Q34:Q38)</f>
        <v>0</v>
      </c>
      <c r="R39" s="932" t="str">
        <f>+IF(AND(J39&gt;0,J39&gt;=(J93*0.6)),"6割超えています。","")</f>
        <v/>
      </c>
      <c r="S39" s="932"/>
      <c r="T39" s="932"/>
      <c r="U39" s="932"/>
      <c r="V39" s="637"/>
      <c r="W39" s="296"/>
    </row>
    <row r="40" spans="3:23" ht="20.100000000000001" customHeight="1">
      <c r="C40" s="262"/>
      <c r="D40" s="274">
        <f>D38+1</f>
        <v>28</v>
      </c>
      <c r="E40" s="909" t="s">
        <v>281</v>
      </c>
      <c r="F40" s="290">
        <f>+G40+J40</f>
        <v>0</v>
      </c>
      <c r="G40" s="287">
        <f>+IF(K40=2,(L40*M40*O40),(L40*M40*O40)-J40)</f>
        <v>0</v>
      </c>
      <c r="H40" s="310">
        <v>1</v>
      </c>
      <c r="I40" s="327">
        <f>+INT(G40*H40)</f>
        <v>0</v>
      </c>
      <c r="J40" s="303">
        <f>+IF(K40=1,INT((L40*M40*O40)-((L40*M40*O40)/1.1)),0)</f>
        <v>0</v>
      </c>
      <c r="K40" s="351"/>
      <c r="L40" s="363"/>
      <c r="M40" s="373"/>
      <c r="N40" s="383"/>
      <c r="O40" s="395"/>
      <c r="P40" s="406"/>
      <c r="Q40" s="438">
        <f>+IF(P40="○",I40,)</f>
        <v>0</v>
      </c>
      <c r="R40" s="459"/>
      <c r="S40" s="475"/>
      <c r="T40" s="475"/>
      <c r="U40" s="490"/>
      <c r="V40" s="641"/>
      <c r="W40" s="296"/>
    </row>
    <row r="41" spans="3:23" ht="20.100000000000001" customHeight="1">
      <c r="C41" s="262"/>
      <c r="D41" s="274">
        <f>+D40+1</f>
        <v>29</v>
      </c>
      <c r="E41" s="907"/>
      <c r="F41" s="287">
        <f>+G41+J41</f>
        <v>0</v>
      </c>
      <c r="G41" s="287">
        <f>+IF(K41=2,(L41*M41*O41),(L41*M41*O41)-J41)</f>
        <v>0</v>
      </c>
      <c r="H41" s="310">
        <v>1</v>
      </c>
      <c r="I41" s="327">
        <f>+INT(G41*H41)</f>
        <v>0</v>
      </c>
      <c r="J41" s="303">
        <f>+IF(K41=1,INT((L41*M41*O41)-((L41*M41*O41)/1.1)),0)</f>
        <v>0</v>
      </c>
      <c r="K41" s="351"/>
      <c r="L41" s="363"/>
      <c r="M41" s="373"/>
      <c r="N41" s="383"/>
      <c r="O41" s="395"/>
      <c r="P41" s="408"/>
      <c r="Q41" s="439">
        <f>+IF(P41="○",I41,)</f>
        <v>0</v>
      </c>
      <c r="R41" s="459"/>
      <c r="S41" s="475"/>
      <c r="T41" s="475"/>
      <c r="U41" s="490"/>
      <c r="V41" s="635"/>
      <c r="W41" s="296"/>
    </row>
    <row r="42" spans="3:23" ht="20.100000000000001" customHeight="1" thickBot="1">
      <c r="C42" s="262"/>
      <c r="D42" s="274">
        <f>+D41+1</f>
        <v>30</v>
      </c>
      <c r="E42" s="910"/>
      <c r="F42" s="288">
        <f>+G42+J42</f>
        <v>0</v>
      </c>
      <c r="G42" s="287">
        <f>+IF(K42=2,(L42*M42*O42),(L42*M42*O42)-J42)</f>
        <v>0</v>
      </c>
      <c r="H42" s="310">
        <v>1</v>
      </c>
      <c r="I42" s="327">
        <f>+INT(G42*H42)</f>
        <v>0</v>
      </c>
      <c r="J42" s="303">
        <f>+IF(K42=1,INT((L42*M42*O42)-((L42*M42*O42)/1.1)),0)</f>
        <v>0</v>
      </c>
      <c r="K42" s="351"/>
      <c r="L42" s="363"/>
      <c r="M42" s="373"/>
      <c r="N42" s="383"/>
      <c r="O42" s="395"/>
      <c r="P42" s="404"/>
      <c r="Q42" s="440">
        <f>+IF(P42="○",I42,)</f>
        <v>0</v>
      </c>
      <c r="R42" s="459"/>
      <c r="S42" s="475"/>
      <c r="T42" s="475"/>
      <c r="U42" s="490"/>
      <c r="V42" s="635"/>
      <c r="W42" s="296"/>
    </row>
    <row r="43" spans="3:23" ht="20.100000000000001" customHeight="1" thickBot="1">
      <c r="C43" s="264"/>
      <c r="D43" s="903" t="s">
        <v>191</v>
      </c>
      <c r="E43" s="903"/>
      <c r="F43" s="289">
        <f>SUM(F40:F42)</f>
        <v>0</v>
      </c>
      <c r="G43" s="300">
        <f>SUM(G40:G42)</f>
        <v>0</v>
      </c>
      <c r="H43" s="312"/>
      <c r="I43" s="329">
        <f>SUM(I40:I42)</f>
        <v>0</v>
      </c>
      <c r="J43" s="300">
        <f>SUM(J40:J42)</f>
        <v>0</v>
      </c>
      <c r="K43" s="349"/>
      <c r="L43" s="335"/>
      <c r="M43" s="371"/>
      <c r="N43" s="381"/>
      <c r="O43" s="393"/>
      <c r="P43" s="405"/>
      <c r="Q43" s="441">
        <f>SUM(Q40:Q42)</f>
        <v>0</v>
      </c>
      <c r="R43" s="458"/>
      <c r="S43" s="474"/>
      <c r="T43" s="474"/>
      <c r="U43" s="489"/>
      <c r="V43" s="637"/>
      <c r="W43" s="296"/>
    </row>
    <row r="44" spans="3:23" ht="20.100000000000001" customHeight="1">
      <c r="C44" s="262"/>
      <c r="D44" s="274">
        <f>+D42+1</f>
        <v>31</v>
      </c>
      <c r="E44" s="909" t="s">
        <v>264</v>
      </c>
      <c r="F44" s="290">
        <f>+G44+J44</f>
        <v>0</v>
      </c>
      <c r="G44" s="287">
        <f>+IF(K44=2,(L44*M44*O44),(L44*M44*O44)-J44)</f>
        <v>0</v>
      </c>
      <c r="H44" s="310">
        <v>1</v>
      </c>
      <c r="I44" s="327">
        <f>+INT(G44*H44)</f>
        <v>0</v>
      </c>
      <c r="J44" s="303">
        <f>+IF(K44=1,INT((L44*M44*O44)-((L44*M44*O44)/1.1)),0)</f>
        <v>0</v>
      </c>
      <c r="K44" s="351"/>
      <c r="L44" s="363"/>
      <c r="M44" s="373"/>
      <c r="N44" s="383"/>
      <c r="O44" s="395"/>
      <c r="P44" s="406"/>
      <c r="Q44" s="438">
        <f>+IF(P44="○",I44,)</f>
        <v>0</v>
      </c>
      <c r="R44" s="459"/>
      <c r="S44" s="475"/>
      <c r="T44" s="475"/>
      <c r="U44" s="490"/>
      <c r="V44" s="635"/>
      <c r="W44" s="296"/>
    </row>
    <row r="45" spans="3:23" ht="20.100000000000001" customHeight="1">
      <c r="C45" s="262"/>
      <c r="D45" s="274">
        <f>+D44+1</f>
        <v>32</v>
      </c>
      <c r="E45" s="907"/>
      <c r="F45" s="287">
        <f>+G45+J45</f>
        <v>0</v>
      </c>
      <c r="G45" s="287">
        <f>+IF(K45=2,(L45*M45*O45),(L45*M45*O45)-J45)</f>
        <v>0</v>
      </c>
      <c r="H45" s="310">
        <v>1</v>
      </c>
      <c r="I45" s="327">
        <f>+INT(G45*H45)</f>
        <v>0</v>
      </c>
      <c r="J45" s="303">
        <f>+IF(K45=1,INT((L45*M45*O45)-((L45*M45*O45)/1.1)),0)</f>
        <v>0</v>
      </c>
      <c r="K45" s="351"/>
      <c r="L45" s="363"/>
      <c r="M45" s="373"/>
      <c r="N45" s="383"/>
      <c r="O45" s="395"/>
      <c r="P45" s="408"/>
      <c r="Q45" s="439">
        <f>+IF(P45="○",I45,)</f>
        <v>0</v>
      </c>
      <c r="R45" s="459"/>
      <c r="S45" s="475"/>
      <c r="T45" s="475"/>
      <c r="U45" s="490"/>
      <c r="V45" s="635"/>
      <c r="W45" s="296"/>
    </row>
    <row r="46" spans="3:23" ht="20.100000000000001" customHeight="1" thickBot="1">
      <c r="C46" s="262"/>
      <c r="D46" s="274">
        <f>+D45+1</f>
        <v>33</v>
      </c>
      <c r="E46" s="910"/>
      <c r="F46" s="288">
        <f>+G46+J46</f>
        <v>0</v>
      </c>
      <c r="G46" s="287">
        <f>+IF(K46=2,(L46*M46*O46),(L46*M46*O46)-J46)</f>
        <v>0</v>
      </c>
      <c r="H46" s="310">
        <v>1</v>
      </c>
      <c r="I46" s="327">
        <f>+INT(G46*H46)</f>
        <v>0</v>
      </c>
      <c r="J46" s="303">
        <f>+IF(K46=1,INT((L46*M46*O46)-((L46*M46*O46)/1.1)),0)</f>
        <v>0</v>
      </c>
      <c r="K46" s="351"/>
      <c r="L46" s="363"/>
      <c r="M46" s="373"/>
      <c r="N46" s="383"/>
      <c r="O46" s="395"/>
      <c r="P46" s="404"/>
      <c r="Q46" s="440">
        <f>+IF(P46="○",I46,)</f>
        <v>0</v>
      </c>
      <c r="R46" s="459"/>
      <c r="S46" s="475"/>
      <c r="T46" s="475"/>
      <c r="U46" s="490"/>
      <c r="V46" s="635"/>
      <c r="W46" s="296"/>
    </row>
    <row r="47" spans="3:23" ht="20.100000000000001" customHeight="1" thickBot="1">
      <c r="C47" s="264"/>
      <c r="D47" s="903" t="s">
        <v>191</v>
      </c>
      <c r="E47" s="903"/>
      <c r="F47" s="289">
        <f>SUM(F44:F46)</f>
        <v>0</v>
      </c>
      <c r="G47" s="300">
        <f>SUM(G44:G46)</f>
        <v>0</v>
      </c>
      <c r="H47" s="312"/>
      <c r="I47" s="329">
        <f>SUM(I44:I46)</f>
        <v>0</v>
      </c>
      <c r="J47" s="300">
        <f>SUM(J44:J46)</f>
        <v>0</v>
      </c>
      <c r="K47" s="349"/>
      <c r="L47" s="335"/>
      <c r="M47" s="371"/>
      <c r="N47" s="381"/>
      <c r="O47" s="393"/>
      <c r="P47" s="405"/>
      <c r="Q47" s="441">
        <f>SUM(Q44:Q46)</f>
        <v>0</v>
      </c>
      <c r="R47" s="458"/>
      <c r="S47" s="474"/>
      <c r="T47" s="474"/>
      <c r="U47" s="489"/>
      <c r="V47" s="637"/>
      <c r="W47" s="296"/>
    </row>
    <row r="48" spans="3:23" ht="20.100000000000001" customHeight="1">
      <c r="C48" s="262"/>
      <c r="D48" s="274">
        <f>+D46+1</f>
        <v>34</v>
      </c>
      <c r="E48" s="909" t="s">
        <v>282</v>
      </c>
      <c r="F48" s="290">
        <f>+G48+J48</f>
        <v>0</v>
      </c>
      <c r="G48" s="287">
        <f>+IF(K48=2,(L48*M48*O48),(L48*M48*O48)-J48)</f>
        <v>0</v>
      </c>
      <c r="H48" s="310">
        <v>1</v>
      </c>
      <c r="I48" s="327">
        <f>+INT(G48*H48)</f>
        <v>0</v>
      </c>
      <c r="J48" s="303">
        <f>+IF(K48=1,INT((L48*M48*O48)-((L48*M48*O48)/1.1)),0)</f>
        <v>0</v>
      </c>
      <c r="K48" s="351"/>
      <c r="L48" s="363"/>
      <c r="M48" s="373"/>
      <c r="N48" s="383"/>
      <c r="O48" s="395"/>
      <c r="P48" s="406"/>
      <c r="Q48" s="438">
        <f>+IF(P48="○",I48,)</f>
        <v>0</v>
      </c>
      <c r="R48" s="459"/>
      <c r="S48" s="475"/>
      <c r="T48" s="475"/>
      <c r="U48" s="490"/>
      <c r="V48" s="635"/>
      <c r="W48" s="296"/>
    </row>
    <row r="49" spans="3:23" ht="20.100000000000001" customHeight="1">
      <c r="C49" s="262"/>
      <c r="D49" s="274">
        <f>+D48+1</f>
        <v>35</v>
      </c>
      <c r="E49" s="907"/>
      <c r="F49" s="287">
        <f>+G49+J49</f>
        <v>0</v>
      </c>
      <c r="G49" s="287">
        <f>+IF(K49=2,(L49*M49*O49),(L49*M49*O49)-J49)</f>
        <v>0</v>
      </c>
      <c r="H49" s="310">
        <v>1</v>
      </c>
      <c r="I49" s="327">
        <f>+INT(G49*H49)</f>
        <v>0</v>
      </c>
      <c r="J49" s="303">
        <f>+IF(K49=1,INT((L49*M49*O49)-((L49*M49*O49)/1.1)),0)</f>
        <v>0</v>
      </c>
      <c r="K49" s="351"/>
      <c r="L49" s="363"/>
      <c r="M49" s="373"/>
      <c r="N49" s="383"/>
      <c r="O49" s="395"/>
      <c r="P49" s="408"/>
      <c r="Q49" s="439">
        <f>+IF(P49="○",I49,)</f>
        <v>0</v>
      </c>
      <c r="R49" s="459"/>
      <c r="S49" s="475"/>
      <c r="T49" s="475"/>
      <c r="U49" s="490"/>
      <c r="V49" s="635"/>
      <c r="W49" s="296"/>
    </row>
    <row r="50" spans="3:23" ht="20.100000000000001" customHeight="1" thickBot="1">
      <c r="C50" s="262"/>
      <c r="D50" s="274">
        <f>+D49+1</f>
        <v>36</v>
      </c>
      <c r="E50" s="910"/>
      <c r="F50" s="288">
        <f>+G50+J50</f>
        <v>0</v>
      </c>
      <c r="G50" s="287">
        <f>+IF(K50=2,(L50*M50*O50),(L50*M50*O50)-J50)</f>
        <v>0</v>
      </c>
      <c r="H50" s="310">
        <v>1</v>
      </c>
      <c r="I50" s="327">
        <f>+INT(G50*H50)</f>
        <v>0</v>
      </c>
      <c r="J50" s="303">
        <f>+IF(K50=1,INT((L50*M50*O50)-((L50*M50*O50)/1.1)),0)</f>
        <v>0</v>
      </c>
      <c r="K50" s="351"/>
      <c r="L50" s="363"/>
      <c r="M50" s="373"/>
      <c r="N50" s="383"/>
      <c r="O50" s="395"/>
      <c r="P50" s="404"/>
      <c r="Q50" s="440">
        <f>+IF(P50="○",I50,)</f>
        <v>0</v>
      </c>
      <c r="R50" s="459"/>
      <c r="S50" s="475"/>
      <c r="T50" s="475"/>
      <c r="U50" s="490"/>
      <c r="V50" s="635"/>
      <c r="W50" s="296"/>
    </row>
    <row r="51" spans="3:23" ht="20.100000000000001" customHeight="1" thickBot="1">
      <c r="C51" s="264"/>
      <c r="D51" s="903" t="s">
        <v>191</v>
      </c>
      <c r="E51" s="903"/>
      <c r="F51" s="289">
        <f>SUM(F48:F50)</f>
        <v>0</v>
      </c>
      <c r="G51" s="302">
        <f>SUM(G48:G50)</f>
        <v>0</v>
      </c>
      <c r="H51" s="312"/>
      <c r="I51" s="329">
        <f>SUM(I48:I50)</f>
        <v>0</v>
      </c>
      <c r="J51" s="300">
        <f>SUM(J48:J50)</f>
        <v>0</v>
      </c>
      <c r="K51" s="349"/>
      <c r="L51" s="335"/>
      <c r="M51" s="371"/>
      <c r="N51" s="381"/>
      <c r="O51" s="393"/>
      <c r="P51" s="405"/>
      <c r="Q51" s="441">
        <f>SUM(Q48:Q50)</f>
        <v>0</v>
      </c>
      <c r="R51" s="458"/>
      <c r="S51" s="474"/>
      <c r="T51" s="474"/>
      <c r="U51" s="489"/>
      <c r="V51" s="637"/>
      <c r="W51" s="296"/>
    </row>
    <row r="52" spans="3:23" ht="20.100000000000001" customHeight="1">
      <c r="C52" s="262"/>
      <c r="D52" s="276">
        <f>+D50+1</f>
        <v>37</v>
      </c>
      <c r="E52" s="907" t="s">
        <v>283</v>
      </c>
      <c r="F52" s="291">
        <f t="shared" ref="F52:F59" si="12">+G52+J52</f>
        <v>0</v>
      </c>
      <c r="G52" s="290">
        <f t="shared" ref="G52:G59" si="13">+IF(K52=2,(L52*M52*O52),(L52*M52*O52)-J52)</f>
        <v>0</v>
      </c>
      <c r="H52" s="313">
        <v>1</v>
      </c>
      <c r="I52" s="330">
        <f t="shared" ref="I52:I59" si="14">+INT(G52*H52)</f>
        <v>0</v>
      </c>
      <c r="J52" s="164">
        <f t="shared" ref="J52:J59" si="15">+IF(K52=1,INT((L52*M52*O52)-((L52*M52*O52)/1.1)),0)</f>
        <v>0</v>
      </c>
      <c r="K52" s="350"/>
      <c r="L52" s="362"/>
      <c r="M52" s="372"/>
      <c r="N52" s="382"/>
      <c r="O52" s="394"/>
      <c r="P52" s="406"/>
      <c r="Q52" s="438">
        <f t="shared" ref="Q52:Q59" si="16">+IF(P52="○",I52,)</f>
        <v>0</v>
      </c>
      <c r="R52" s="457"/>
      <c r="S52" s="473"/>
      <c r="T52" s="473"/>
      <c r="U52" s="488"/>
      <c r="V52" s="644"/>
      <c r="W52" s="296"/>
    </row>
    <row r="53" spans="3:23" ht="20.100000000000001" customHeight="1">
      <c r="C53" s="262"/>
      <c r="D53" s="274">
        <f t="shared" ref="D53:D59" si="17">+D52+1</f>
        <v>38</v>
      </c>
      <c r="E53" s="907"/>
      <c r="F53" s="287">
        <f t="shared" si="12"/>
        <v>0</v>
      </c>
      <c r="G53" s="287">
        <f t="shared" si="13"/>
        <v>0</v>
      </c>
      <c r="H53" s="310">
        <v>1</v>
      </c>
      <c r="I53" s="327">
        <f t="shared" si="14"/>
        <v>0</v>
      </c>
      <c r="J53" s="303">
        <f t="shared" si="15"/>
        <v>0</v>
      </c>
      <c r="K53" s="351"/>
      <c r="L53" s="363"/>
      <c r="M53" s="373"/>
      <c r="N53" s="383"/>
      <c r="O53" s="395"/>
      <c r="P53" s="408"/>
      <c r="Q53" s="439">
        <f t="shared" si="16"/>
        <v>0</v>
      </c>
      <c r="R53" s="459"/>
      <c r="S53" s="475"/>
      <c r="T53" s="475"/>
      <c r="U53" s="490"/>
      <c r="V53" s="635"/>
      <c r="W53" s="296"/>
    </row>
    <row r="54" spans="3:23" ht="20.100000000000001" customHeight="1">
      <c r="C54" s="262"/>
      <c r="D54" s="274">
        <f t="shared" si="17"/>
        <v>39</v>
      </c>
      <c r="E54" s="907"/>
      <c r="F54" s="287">
        <f t="shared" si="12"/>
        <v>0</v>
      </c>
      <c r="G54" s="287">
        <f t="shared" si="13"/>
        <v>0</v>
      </c>
      <c r="H54" s="310">
        <v>1</v>
      </c>
      <c r="I54" s="327">
        <f t="shared" si="14"/>
        <v>0</v>
      </c>
      <c r="J54" s="303">
        <f t="shared" si="15"/>
        <v>0</v>
      </c>
      <c r="K54" s="351"/>
      <c r="L54" s="363"/>
      <c r="M54" s="373"/>
      <c r="N54" s="383"/>
      <c r="O54" s="395"/>
      <c r="P54" s="408"/>
      <c r="Q54" s="439">
        <f t="shared" si="16"/>
        <v>0</v>
      </c>
      <c r="R54" s="459"/>
      <c r="S54" s="475"/>
      <c r="T54" s="475"/>
      <c r="U54" s="490"/>
      <c r="V54" s="635"/>
      <c r="W54" s="296"/>
    </row>
    <row r="55" spans="3:23" ht="20.100000000000001" customHeight="1">
      <c r="C55" s="262"/>
      <c r="D55" s="274">
        <f t="shared" si="17"/>
        <v>40</v>
      </c>
      <c r="E55" s="907"/>
      <c r="F55" s="287">
        <f t="shared" si="12"/>
        <v>0</v>
      </c>
      <c r="G55" s="287">
        <f t="shared" si="13"/>
        <v>0</v>
      </c>
      <c r="H55" s="310">
        <v>1</v>
      </c>
      <c r="I55" s="327">
        <f t="shared" si="14"/>
        <v>0</v>
      </c>
      <c r="J55" s="303">
        <f t="shared" si="15"/>
        <v>0</v>
      </c>
      <c r="K55" s="351"/>
      <c r="L55" s="363"/>
      <c r="M55" s="373"/>
      <c r="N55" s="383"/>
      <c r="O55" s="395"/>
      <c r="P55" s="408"/>
      <c r="Q55" s="439">
        <f t="shared" si="16"/>
        <v>0</v>
      </c>
      <c r="R55" s="459"/>
      <c r="S55" s="475"/>
      <c r="T55" s="475"/>
      <c r="U55" s="490"/>
      <c r="V55" s="635"/>
      <c r="W55" s="296"/>
    </row>
    <row r="56" spans="3:23" ht="20.100000000000001" customHeight="1">
      <c r="C56" s="262"/>
      <c r="D56" s="274">
        <f t="shared" si="17"/>
        <v>41</v>
      </c>
      <c r="E56" s="907"/>
      <c r="F56" s="287">
        <f t="shared" si="12"/>
        <v>0</v>
      </c>
      <c r="G56" s="287">
        <f t="shared" si="13"/>
        <v>0</v>
      </c>
      <c r="H56" s="310">
        <v>1</v>
      </c>
      <c r="I56" s="327">
        <f t="shared" si="14"/>
        <v>0</v>
      </c>
      <c r="J56" s="303">
        <f t="shared" si="15"/>
        <v>0</v>
      </c>
      <c r="K56" s="351"/>
      <c r="L56" s="363"/>
      <c r="M56" s="373"/>
      <c r="N56" s="383"/>
      <c r="O56" s="395"/>
      <c r="P56" s="408"/>
      <c r="Q56" s="439">
        <f t="shared" si="16"/>
        <v>0</v>
      </c>
      <c r="R56" s="459"/>
      <c r="S56" s="475"/>
      <c r="T56" s="475"/>
      <c r="U56" s="490"/>
      <c r="V56" s="635"/>
      <c r="W56" s="296"/>
    </row>
    <row r="57" spans="3:23" ht="20.100000000000001" customHeight="1">
      <c r="C57" s="262"/>
      <c r="D57" s="274">
        <f t="shared" si="17"/>
        <v>42</v>
      </c>
      <c r="E57" s="907"/>
      <c r="F57" s="287">
        <f t="shared" si="12"/>
        <v>0</v>
      </c>
      <c r="G57" s="287">
        <f t="shared" si="13"/>
        <v>0</v>
      </c>
      <c r="H57" s="310">
        <v>1</v>
      </c>
      <c r="I57" s="327">
        <f t="shared" si="14"/>
        <v>0</v>
      </c>
      <c r="J57" s="303">
        <f t="shared" si="15"/>
        <v>0</v>
      </c>
      <c r="K57" s="351"/>
      <c r="L57" s="363"/>
      <c r="M57" s="373"/>
      <c r="N57" s="383"/>
      <c r="O57" s="395"/>
      <c r="P57" s="408"/>
      <c r="Q57" s="439">
        <f t="shared" si="16"/>
        <v>0</v>
      </c>
      <c r="R57" s="459"/>
      <c r="S57" s="475"/>
      <c r="T57" s="475"/>
      <c r="U57" s="490"/>
      <c r="V57" s="635"/>
      <c r="W57" s="296"/>
    </row>
    <row r="58" spans="3:23" ht="20.100000000000001" customHeight="1">
      <c r="C58" s="262"/>
      <c r="D58" s="274">
        <f t="shared" si="17"/>
        <v>43</v>
      </c>
      <c r="E58" s="907"/>
      <c r="F58" s="287">
        <f t="shared" si="12"/>
        <v>0</v>
      </c>
      <c r="G58" s="287">
        <f t="shared" si="13"/>
        <v>0</v>
      </c>
      <c r="H58" s="310">
        <v>1</v>
      </c>
      <c r="I58" s="327">
        <f t="shared" si="14"/>
        <v>0</v>
      </c>
      <c r="J58" s="303">
        <f t="shared" si="15"/>
        <v>0</v>
      </c>
      <c r="K58" s="351"/>
      <c r="L58" s="363"/>
      <c r="M58" s="373"/>
      <c r="N58" s="383"/>
      <c r="O58" s="395"/>
      <c r="P58" s="408"/>
      <c r="Q58" s="439">
        <f t="shared" si="16"/>
        <v>0</v>
      </c>
      <c r="R58" s="459"/>
      <c r="S58" s="475"/>
      <c r="T58" s="475"/>
      <c r="U58" s="490"/>
      <c r="V58" s="635"/>
      <c r="W58" s="296"/>
    </row>
    <row r="59" spans="3:23" ht="20.100000000000001" customHeight="1" thickBot="1">
      <c r="C59" s="262"/>
      <c r="D59" s="274">
        <f t="shared" si="17"/>
        <v>44</v>
      </c>
      <c r="E59" s="907"/>
      <c r="F59" s="288">
        <f t="shared" si="12"/>
        <v>0</v>
      </c>
      <c r="G59" s="288">
        <f t="shared" si="13"/>
        <v>0</v>
      </c>
      <c r="H59" s="311">
        <v>1</v>
      </c>
      <c r="I59" s="328">
        <f t="shared" si="14"/>
        <v>0</v>
      </c>
      <c r="J59" s="338">
        <f t="shared" si="15"/>
        <v>0</v>
      </c>
      <c r="K59" s="348"/>
      <c r="L59" s="361"/>
      <c r="M59" s="370"/>
      <c r="N59" s="380"/>
      <c r="O59" s="392"/>
      <c r="P59" s="404"/>
      <c r="Q59" s="440">
        <f t="shared" si="16"/>
        <v>0</v>
      </c>
      <c r="R59" s="460"/>
      <c r="S59" s="476"/>
      <c r="T59" s="476"/>
      <c r="U59" s="491"/>
      <c r="V59" s="636"/>
      <c r="W59" s="296"/>
    </row>
    <row r="60" spans="3:23" ht="20.100000000000001" customHeight="1" thickBot="1">
      <c r="C60" s="264"/>
      <c r="D60" s="903" t="s">
        <v>191</v>
      </c>
      <c r="E60" s="903"/>
      <c r="F60" s="289">
        <f>SUM(F52:F59)</f>
        <v>0</v>
      </c>
      <c r="G60" s="300">
        <f>SUM(G52:G59)</f>
        <v>0</v>
      </c>
      <c r="H60" s="312"/>
      <c r="I60" s="329">
        <f>SUM(I52:I59)</f>
        <v>0</v>
      </c>
      <c r="J60" s="300">
        <f>SUM(J52:J59)</f>
        <v>0</v>
      </c>
      <c r="K60" s="349"/>
      <c r="L60" s="335"/>
      <c r="M60" s="371"/>
      <c r="N60" s="381"/>
      <c r="O60" s="393"/>
      <c r="P60" s="405"/>
      <c r="Q60" s="441">
        <f>SUM(Q52:Q59)</f>
        <v>0</v>
      </c>
      <c r="R60" s="455"/>
      <c r="S60" s="471"/>
      <c r="T60" s="471"/>
      <c r="U60" s="486"/>
      <c r="V60" s="637"/>
      <c r="W60" s="296"/>
    </row>
    <row r="61" spans="3:23" ht="20.100000000000001" customHeight="1">
      <c r="C61" s="262"/>
      <c r="D61" s="274">
        <f>+D59+1</f>
        <v>45</v>
      </c>
      <c r="E61" s="909" t="s">
        <v>28</v>
      </c>
      <c r="F61" s="290">
        <f>+G61+J61</f>
        <v>0</v>
      </c>
      <c r="G61" s="290">
        <f>+IF(K61=2,(L61*M61*O61),(L61*M61*O61)-J61)</f>
        <v>0</v>
      </c>
      <c r="H61" s="313">
        <v>1</v>
      </c>
      <c r="I61" s="330">
        <f>+INT(G61*H61)</f>
        <v>0</v>
      </c>
      <c r="J61" s="164">
        <f>+IF(K61=1,INT((L61*M61*O61)-((L61*M61*O61)/1.1)),0)</f>
        <v>0</v>
      </c>
      <c r="K61" s="350"/>
      <c r="L61" s="362"/>
      <c r="M61" s="372"/>
      <c r="N61" s="382"/>
      <c r="O61" s="394"/>
      <c r="P61" s="406"/>
      <c r="Q61" s="438">
        <f>+IF(P61="○",I61,)</f>
        <v>0</v>
      </c>
      <c r="R61" s="457"/>
      <c r="S61" s="473"/>
      <c r="T61" s="473"/>
      <c r="U61" s="488"/>
      <c r="V61" s="638"/>
      <c r="W61" s="296"/>
    </row>
    <row r="62" spans="3:23" ht="20.100000000000001" customHeight="1">
      <c r="C62" s="262"/>
      <c r="D62" s="274">
        <f>+D61+1</f>
        <v>46</v>
      </c>
      <c r="E62" s="907"/>
      <c r="F62" s="287">
        <f>+G62+J62</f>
        <v>0</v>
      </c>
      <c r="G62" s="287">
        <f>+IF(K62=2,(L62*M62*O62),(L62*M62*O62)-J62)</f>
        <v>0</v>
      </c>
      <c r="H62" s="310">
        <v>1</v>
      </c>
      <c r="I62" s="327">
        <f>+INT(G62*H62)</f>
        <v>0</v>
      </c>
      <c r="J62" s="303">
        <f>+IF(K62=1,INT((L62*M62*O62)-((L62*M62*O62)/1.1)),0)</f>
        <v>0</v>
      </c>
      <c r="K62" s="351"/>
      <c r="L62" s="363"/>
      <c r="M62" s="373"/>
      <c r="N62" s="383"/>
      <c r="O62" s="395"/>
      <c r="P62" s="408"/>
      <c r="Q62" s="439">
        <f>+IF(P62="○",I62,)</f>
        <v>0</v>
      </c>
      <c r="R62" s="459"/>
      <c r="S62" s="475"/>
      <c r="T62" s="475"/>
      <c r="U62" s="490"/>
      <c r="V62" s="638"/>
      <c r="W62" s="296"/>
    </row>
    <row r="63" spans="3:23" ht="20.100000000000001" customHeight="1">
      <c r="C63" s="262"/>
      <c r="D63" s="274">
        <f>+D62+1</f>
        <v>47</v>
      </c>
      <c r="E63" s="907"/>
      <c r="F63" s="287">
        <f>+G63+J63</f>
        <v>0</v>
      </c>
      <c r="G63" s="287">
        <f>+IF(K63=2,(L63*M63*O63),(L63*M63*O63)-J63)</f>
        <v>0</v>
      </c>
      <c r="H63" s="310">
        <v>1</v>
      </c>
      <c r="I63" s="327">
        <f>+INT(G63*H63)</f>
        <v>0</v>
      </c>
      <c r="J63" s="303">
        <f>+IF(K63=1,INT((L63*M63*O63)-((L63*M63*O63)/1.1)),0)</f>
        <v>0</v>
      </c>
      <c r="K63" s="351"/>
      <c r="L63" s="363"/>
      <c r="M63" s="373"/>
      <c r="N63" s="383"/>
      <c r="O63" s="395"/>
      <c r="P63" s="408"/>
      <c r="Q63" s="439">
        <f>+IF(P63="○",I63,)</f>
        <v>0</v>
      </c>
      <c r="R63" s="459"/>
      <c r="S63" s="475"/>
      <c r="T63" s="475"/>
      <c r="U63" s="490"/>
      <c r="V63" s="638"/>
      <c r="W63" s="296"/>
    </row>
    <row r="64" spans="3:23" ht="20.100000000000001" customHeight="1">
      <c r="C64" s="262"/>
      <c r="D64" s="274">
        <f>+D63+1</f>
        <v>48</v>
      </c>
      <c r="E64" s="907"/>
      <c r="F64" s="287">
        <f>+G64+J64</f>
        <v>0</v>
      </c>
      <c r="G64" s="287">
        <f>+IF(K64=2,(L64*M64*O64),(L64*M64*O64)-J64)</f>
        <v>0</v>
      </c>
      <c r="H64" s="310">
        <v>1</v>
      </c>
      <c r="I64" s="327">
        <f>+INT(G64*H64)</f>
        <v>0</v>
      </c>
      <c r="J64" s="303">
        <f>+IF(K64=1,INT((L64*M64*O64)-((L64*M64*O64)/1.1)),0)</f>
        <v>0</v>
      </c>
      <c r="K64" s="351"/>
      <c r="L64" s="363"/>
      <c r="M64" s="373"/>
      <c r="N64" s="383"/>
      <c r="O64" s="395"/>
      <c r="P64" s="408"/>
      <c r="Q64" s="439">
        <f>+IF(P64="○",I64,)</f>
        <v>0</v>
      </c>
      <c r="R64" s="459"/>
      <c r="S64" s="475"/>
      <c r="T64" s="475"/>
      <c r="U64" s="490"/>
      <c r="V64" s="638"/>
      <c r="W64" s="296"/>
    </row>
    <row r="65" spans="3:23" ht="20.100000000000001" customHeight="1" thickBot="1">
      <c r="C65" s="262"/>
      <c r="D65" s="274">
        <f>+D64+1</f>
        <v>49</v>
      </c>
      <c r="E65" s="910"/>
      <c r="F65" s="288">
        <f>+G65+J65</f>
        <v>0</v>
      </c>
      <c r="G65" s="288">
        <f>+IF(K65=2,(L65*M65*O65),(L65*M65*O65)-J65)</f>
        <v>0</v>
      </c>
      <c r="H65" s="311">
        <v>1</v>
      </c>
      <c r="I65" s="328">
        <f>+INT(G65*H65)</f>
        <v>0</v>
      </c>
      <c r="J65" s="338">
        <f>+IF(K65=1,INT((L65*M65*O65)-((L65*M65*O65)/1.1)),0)</f>
        <v>0</v>
      </c>
      <c r="K65" s="348"/>
      <c r="L65" s="361"/>
      <c r="M65" s="370"/>
      <c r="N65" s="380"/>
      <c r="O65" s="392"/>
      <c r="P65" s="404"/>
      <c r="Q65" s="440">
        <f>+IF(P65="○",I65,)</f>
        <v>0</v>
      </c>
      <c r="R65" s="460"/>
      <c r="S65" s="476"/>
      <c r="T65" s="476"/>
      <c r="U65" s="491"/>
      <c r="V65" s="639"/>
      <c r="W65" s="296"/>
    </row>
    <row r="66" spans="3:23" ht="20.100000000000001" customHeight="1" thickBot="1">
      <c r="C66" s="266"/>
      <c r="D66" s="906" t="s">
        <v>191</v>
      </c>
      <c r="E66" s="906"/>
      <c r="F66" s="289">
        <f>SUM(F61:F65)</f>
        <v>0</v>
      </c>
      <c r="G66" s="301">
        <f>SUM(G61:G65)</f>
        <v>0</v>
      </c>
      <c r="H66" s="314"/>
      <c r="I66" s="331">
        <f>SUM(I61:I65)</f>
        <v>0</v>
      </c>
      <c r="J66" s="301">
        <f>SUM(J61:J65)</f>
        <v>0</v>
      </c>
      <c r="K66" s="352"/>
      <c r="L66" s="364"/>
      <c r="M66" s="374"/>
      <c r="N66" s="384"/>
      <c r="O66" s="396"/>
      <c r="P66" s="412"/>
      <c r="Q66" s="442">
        <f>SUM(Q61:Q65)</f>
        <v>0</v>
      </c>
      <c r="R66" s="461"/>
      <c r="S66" s="477"/>
      <c r="T66" s="477"/>
      <c r="U66" s="492"/>
      <c r="V66" s="645"/>
      <c r="W66" s="296"/>
    </row>
    <row r="67" spans="3:23" ht="20.100000000000001" customHeight="1" thickBot="1">
      <c r="C67" s="267"/>
      <c r="D67" s="277">
        <f>+D65+1</f>
        <v>50</v>
      </c>
      <c r="E67" s="911" t="s">
        <v>284</v>
      </c>
      <c r="F67" s="291">
        <f>+G67+J67</f>
        <v>0</v>
      </c>
      <c r="G67" s="291">
        <f>+IF(K67=2,(L67*M67*O67),(L67*M67*O67)-J67)</f>
        <v>0</v>
      </c>
      <c r="H67" s="315">
        <v>1</v>
      </c>
      <c r="I67" s="332">
        <f>+INT(G67*H67)</f>
        <v>0</v>
      </c>
      <c r="J67" s="339">
        <f>+IF(K67=1,INT((L67*M67*O67)-((L67*M67*O67)/1.1)),0)</f>
        <v>0</v>
      </c>
      <c r="K67" s="353"/>
      <c r="L67" s="365"/>
      <c r="M67" s="375"/>
      <c r="N67" s="385"/>
      <c r="O67" s="397"/>
      <c r="P67" s="415"/>
      <c r="Q67" s="443">
        <f>+IF(P67="○",I67,)</f>
        <v>0</v>
      </c>
      <c r="R67" s="463"/>
      <c r="S67" s="479"/>
      <c r="T67" s="479"/>
      <c r="U67" s="494"/>
      <c r="V67" s="646"/>
      <c r="W67" s="296"/>
    </row>
    <row r="68" spans="3:23" ht="20.100000000000001" customHeight="1" thickBot="1">
      <c r="C68" s="262"/>
      <c r="D68" s="274">
        <f>+D67+1</f>
        <v>51</v>
      </c>
      <c r="E68" s="911"/>
      <c r="F68" s="287">
        <f>+G68+J68</f>
        <v>0</v>
      </c>
      <c r="G68" s="287">
        <f>+IF(K68=2,(L68*M68*O68),(L68*M68*O68)-J68)</f>
        <v>0</v>
      </c>
      <c r="H68" s="310">
        <v>1</v>
      </c>
      <c r="I68" s="327">
        <f>+INT(G68*H68)</f>
        <v>0</v>
      </c>
      <c r="J68" s="303">
        <f>+IF(K68=1,INT((L68*M68*O68)-((L68*M68*O68)/1.1)),0)</f>
        <v>0</v>
      </c>
      <c r="K68" s="351"/>
      <c r="L68" s="363"/>
      <c r="M68" s="373"/>
      <c r="N68" s="383"/>
      <c r="O68" s="395"/>
      <c r="P68" s="408"/>
      <c r="Q68" s="439">
        <f>+IF(P68="○",I68,)</f>
        <v>0</v>
      </c>
      <c r="R68" s="459"/>
      <c r="S68" s="475"/>
      <c r="T68" s="475"/>
      <c r="U68" s="490"/>
      <c r="V68" s="638"/>
      <c r="W68" s="296"/>
    </row>
    <row r="69" spans="3:23" ht="20.100000000000001" customHeight="1" thickBot="1">
      <c r="C69" s="262"/>
      <c r="D69" s="274">
        <f>+D68+1</f>
        <v>52</v>
      </c>
      <c r="E69" s="911"/>
      <c r="F69" s="287">
        <f>+G69+J69</f>
        <v>0</v>
      </c>
      <c r="G69" s="287">
        <f>+IF(K69=2,(L69*M69*O69),(L69*M69*O69)-J69)</f>
        <v>0</v>
      </c>
      <c r="H69" s="310">
        <v>1</v>
      </c>
      <c r="I69" s="327">
        <f>+INT(G69*H69)</f>
        <v>0</v>
      </c>
      <c r="J69" s="303">
        <f>+IF(K69=1,INT((L69*M69*O69)-((L69*M69*O69)/1.1)),0)</f>
        <v>0</v>
      </c>
      <c r="K69" s="351"/>
      <c r="L69" s="363"/>
      <c r="M69" s="373"/>
      <c r="N69" s="383"/>
      <c r="O69" s="395"/>
      <c r="P69" s="408"/>
      <c r="Q69" s="439">
        <f>+IF(P69="○",I69,)</f>
        <v>0</v>
      </c>
      <c r="R69" s="459"/>
      <c r="S69" s="475"/>
      <c r="T69" s="475"/>
      <c r="U69" s="490"/>
      <c r="V69" s="638"/>
      <c r="W69" s="296"/>
    </row>
    <row r="70" spans="3:23" ht="20.100000000000001" customHeight="1" thickBot="1">
      <c r="C70" s="262"/>
      <c r="D70" s="274">
        <f>+D69+1</f>
        <v>53</v>
      </c>
      <c r="E70" s="911"/>
      <c r="F70" s="288">
        <f>+G70+J70</f>
        <v>0</v>
      </c>
      <c r="G70" s="288">
        <f>+IF(K70=2,(L70*M70*O70),(L70*M70*O70)-J70)</f>
        <v>0</v>
      </c>
      <c r="H70" s="311">
        <v>1</v>
      </c>
      <c r="I70" s="328">
        <f>+INT(G70*H70)</f>
        <v>0</v>
      </c>
      <c r="J70" s="338">
        <f>+IF(K70=1,INT((L70*M70*O70)-((L70*M70*O70)/1.1)),0)</f>
        <v>0</v>
      </c>
      <c r="K70" s="348"/>
      <c r="L70" s="361"/>
      <c r="M70" s="370"/>
      <c r="N70" s="380"/>
      <c r="O70" s="392"/>
      <c r="P70" s="404"/>
      <c r="Q70" s="440">
        <f>+IF(P70="○",I70,)</f>
        <v>0</v>
      </c>
      <c r="R70" s="460"/>
      <c r="S70" s="476"/>
      <c r="T70" s="476"/>
      <c r="U70" s="491"/>
      <c r="V70" s="639"/>
      <c r="W70" s="296"/>
    </row>
    <row r="71" spans="3:23" ht="20.100000000000001" customHeight="1" thickBot="1">
      <c r="C71" s="264"/>
      <c r="D71" s="903" t="s">
        <v>191</v>
      </c>
      <c r="E71" s="903"/>
      <c r="F71" s="289">
        <f>SUM(F67:F70)</f>
        <v>0</v>
      </c>
      <c r="G71" s="300">
        <f>SUM(G67:G70)</f>
        <v>0</v>
      </c>
      <c r="H71" s="312"/>
      <c r="I71" s="329">
        <f>SUM(I67:I70)</f>
        <v>0</v>
      </c>
      <c r="J71" s="300">
        <f>SUM(J67:J70)</f>
        <v>0</v>
      </c>
      <c r="K71" s="349"/>
      <c r="L71" s="335"/>
      <c r="M71" s="371"/>
      <c r="N71" s="381"/>
      <c r="O71" s="393"/>
      <c r="P71" s="405"/>
      <c r="Q71" s="444">
        <f>SUM(Q67:Q70)</f>
        <v>0</v>
      </c>
      <c r="R71" s="455"/>
      <c r="S71" s="471"/>
      <c r="T71" s="471"/>
      <c r="U71" s="486"/>
      <c r="V71" s="640"/>
      <c r="W71" s="296"/>
    </row>
    <row r="72" spans="3:23" ht="20.100000000000001" customHeight="1">
      <c r="C72" s="262"/>
      <c r="D72" s="274">
        <f>+D70+1</f>
        <v>54</v>
      </c>
      <c r="E72" s="909" t="s">
        <v>322</v>
      </c>
      <c r="F72" s="290">
        <f>+G72+J72</f>
        <v>0</v>
      </c>
      <c r="G72" s="287">
        <f>+IF(K72=2,(L72*M72*O72),(L72*M72*O72)-J72)</f>
        <v>0</v>
      </c>
      <c r="H72" s="310">
        <v>1</v>
      </c>
      <c r="I72" s="327">
        <f>+INT(G72*H72)</f>
        <v>0</v>
      </c>
      <c r="J72" s="303">
        <f>+IF(K72=1,INT((L72*M72*O72)-((L72*M72*O72)/1.1)),0)</f>
        <v>0</v>
      </c>
      <c r="K72" s="351"/>
      <c r="L72" s="363"/>
      <c r="M72" s="373"/>
      <c r="N72" s="383"/>
      <c r="O72" s="395"/>
      <c r="P72" s="406"/>
      <c r="Q72" s="438">
        <f>+IF(P72="○",I72,)</f>
        <v>0</v>
      </c>
      <c r="R72" s="459"/>
      <c r="S72" s="475"/>
      <c r="T72" s="475"/>
      <c r="U72" s="490"/>
      <c r="V72" s="641"/>
      <c r="W72" s="296"/>
    </row>
    <row r="73" spans="3:23" ht="20.100000000000001" customHeight="1">
      <c r="C73" s="262"/>
      <c r="D73" s="274">
        <f>+D72+1</f>
        <v>55</v>
      </c>
      <c r="E73" s="907"/>
      <c r="F73" s="287">
        <f>+G73+J73</f>
        <v>0</v>
      </c>
      <c r="G73" s="287">
        <f>+IF(K73=2,(L73*M73*O73),(L73*M73*O73)-J73)</f>
        <v>0</v>
      </c>
      <c r="H73" s="310">
        <v>1</v>
      </c>
      <c r="I73" s="327">
        <f>+INT(G73*H73)</f>
        <v>0</v>
      </c>
      <c r="J73" s="303">
        <f>+IF(K73=1,INT((L73*M73*O73)-((L73*M73*O73)/1.1)),0)</f>
        <v>0</v>
      </c>
      <c r="K73" s="351"/>
      <c r="L73" s="363"/>
      <c r="M73" s="373"/>
      <c r="N73" s="383"/>
      <c r="O73" s="395"/>
      <c r="P73" s="408"/>
      <c r="Q73" s="439">
        <f>+IF(P73="○",I73,)</f>
        <v>0</v>
      </c>
      <c r="R73" s="459"/>
      <c r="S73" s="475"/>
      <c r="T73" s="475"/>
      <c r="U73" s="490"/>
      <c r="V73" s="635"/>
      <c r="W73" s="296"/>
    </row>
    <row r="74" spans="3:23" ht="20.100000000000001" customHeight="1" thickBot="1">
      <c r="C74" s="262"/>
      <c r="D74" s="274">
        <f>+D73+1</f>
        <v>56</v>
      </c>
      <c r="E74" s="910"/>
      <c r="F74" s="288">
        <f>+G74+J74</f>
        <v>0</v>
      </c>
      <c r="G74" s="287">
        <f>+IF(K74=2,(L74*M74*O74),(L74*M74*O74)-J74)</f>
        <v>0</v>
      </c>
      <c r="H74" s="310">
        <v>1</v>
      </c>
      <c r="I74" s="327">
        <f>+INT(G74*H74)</f>
        <v>0</v>
      </c>
      <c r="J74" s="303">
        <f>+IF(K74=1,INT((L74*M74*O74)-((L74*M74*O74)/1.1)),0)</f>
        <v>0</v>
      </c>
      <c r="K74" s="351"/>
      <c r="L74" s="363"/>
      <c r="M74" s="373"/>
      <c r="N74" s="383"/>
      <c r="O74" s="395"/>
      <c r="P74" s="404"/>
      <c r="Q74" s="440">
        <f>+IF(P74="○",I74,)</f>
        <v>0</v>
      </c>
      <c r="R74" s="459"/>
      <c r="S74" s="475"/>
      <c r="T74" s="475"/>
      <c r="U74" s="490"/>
      <c r="V74" s="635"/>
      <c r="W74" s="296"/>
    </row>
    <row r="75" spans="3:23" ht="20.100000000000001" customHeight="1" thickBot="1">
      <c r="C75" s="264"/>
      <c r="D75" s="903" t="s">
        <v>191</v>
      </c>
      <c r="E75" s="903"/>
      <c r="F75" s="289">
        <f>SUM(F72:F74)</f>
        <v>0</v>
      </c>
      <c r="G75" s="300">
        <f>SUM(G72:G74)</f>
        <v>0</v>
      </c>
      <c r="H75" s="312"/>
      <c r="I75" s="329">
        <f>SUM(I72:I74)</f>
        <v>0</v>
      </c>
      <c r="J75" s="300">
        <f>SUM(J72:J74)</f>
        <v>0</v>
      </c>
      <c r="K75" s="349"/>
      <c r="L75" s="335"/>
      <c r="M75" s="371"/>
      <c r="N75" s="381"/>
      <c r="O75" s="393"/>
      <c r="P75" s="405"/>
      <c r="Q75" s="441">
        <f>SUM(Q72:Q74)</f>
        <v>0</v>
      </c>
      <c r="R75" s="458"/>
      <c r="S75" s="474"/>
      <c r="T75" s="474"/>
      <c r="U75" s="489"/>
      <c r="V75" s="637"/>
      <c r="W75" s="296"/>
    </row>
    <row r="76" spans="3:23" ht="20.100000000000001" customHeight="1">
      <c r="C76" s="262"/>
      <c r="D76" s="274">
        <f>+D74+1</f>
        <v>57</v>
      </c>
      <c r="E76" s="905" t="s">
        <v>275</v>
      </c>
      <c r="F76" s="290">
        <f>+G76+J76</f>
        <v>0</v>
      </c>
      <c r="G76" s="287">
        <f>+IF(K76=2,(L76*M76*O76),(L76*M76*O76)-J76)</f>
        <v>0</v>
      </c>
      <c r="H76" s="310">
        <v>1</v>
      </c>
      <c r="I76" s="327">
        <f>+INT(G76*H76)</f>
        <v>0</v>
      </c>
      <c r="J76" s="303">
        <f>+IF(K76=1,INT((L76*M76*O76)-((L76*M76*O76)/1.1)),0)</f>
        <v>0</v>
      </c>
      <c r="K76" s="351"/>
      <c r="L76" s="363"/>
      <c r="M76" s="373"/>
      <c r="N76" s="383"/>
      <c r="O76" s="395"/>
      <c r="P76" s="416"/>
      <c r="Q76" s="445">
        <f>+IF(P76="○",I76,)</f>
        <v>0</v>
      </c>
      <c r="R76" s="464"/>
      <c r="S76" s="480"/>
      <c r="T76" s="480"/>
      <c r="U76" s="480"/>
      <c r="V76" s="641"/>
      <c r="W76" s="296"/>
    </row>
    <row r="77" spans="3:23" ht="20.100000000000001" customHeight="1">
      <c r="C77" s="262"/>
      <c r="D77" s="274">
        <f>+D76+1</f>
        <v>58</v>
      </c>
      <c r="E77" s="905"/>
      <c r="F77" s="290">
        <f>+G77+J77</f>
        <v>0</v>
      </c>
      <c r="G77" s="287">
        <f>+IF(K77=2,(L77*M77*O77),(L77*M77*O77)-J77)</f>
        <v>0</v>
      </c>
      <c r="H77" s="310">
        <v>1</v>
      </c>
      <c r="I77" s="327">
        <f>+INT(G77*H77)</f>
        <v>0</v>
      </c>
      <c r="J77" s="303">
        <f>+IF(K77=1,INT((L77*M77*O77)-((L77*M77*O77)/1.1)),0)</f>
        <v>0</v>
      </c>
      <c r="K77" s="351"/>
      <c r="L77" s="363"/>
      <c r="M77" s="373"/>
      <c r="N77" s="383"/>
      <c r="O77" s="395"/>
      <c r="P77" s="417"/>
      <c r="Q77" s="446">
        <f>+IF(P77="○",I77,)</f>
        <v>0</v>
      </c>
      <c r="R77" s="465"/>
      <c r="S77" s="481"/>
      <c r="T77" s="481"/>
      <c r="U77" s="496"/>
      <c r="V77" s="644"/>
      <c r="W77" s="296"/>
    </row>
    <row r="78" spans="3:23" ht="20.100000000000001" customHeight="1">
      <c r="C78" s="262"/>
      <c r="D78" s="274">
        <f>+D77+1</f>
        <v>59</v>
      </c>
      <c r="E78" s="905"/>
      <c r="F78" s="287">
        <f>+G78+J78</f>
        <v>0</v>
      </c>
      <c r="G78" s="287">
        <f>+IF(K78=2,(L78*M78*O78),(L78*M78*O78)-J78)</f>
        <v>0</v>
      </c>
      <c r="H78" s="310">
        <v>1</v>
      </c>
      <c r="I78" s="327">
        <f>+INT(G78*H78)</f>
        <v>0</v>
      </c>
      <c r="J78" s="303">
        <f>+IF(K78=1,INT((L78*M78*O78)-((L78*M78*O78)/1.1)),0)</f>
        <v>0</v>
      </c>
      <c r="K78" s="351"/>
      <c r="L78" s="363"/>
      <c r="M78" s="373"/>
      <c r="N78" s="383"/>
      <c r="O78" s="395"/>
      <c r="P78" s="417"/>
      <c r="Q78" s="446">
        <f>+IF(P78="○",I78,)</f>
        <v>0</v>
      </c>
      <c r="R78" s="459"/>
      <c r="S78" s="475"/>
      <c r="T78" s="475"/>
      <c r="U78" s="490"/>
      <c r="V78" s="635"/>
      <c r="W78" s="296"/>
    </row>
    <row r="79" spans="3:23" ht="20.100000000000001" customHeight="1" thickBot="1">
      <c r="C79" s="262"/>
      <c r="D79" s="278">
        <f>+D78+1</f>
        <v>60</v>
      </c>
      <c r="E79" s="905"/>
      <c r="F79" s="288">
        <f>+G79+J79</f>
        <v>0</v>
      </c>
      <c r="G79" s="287">
        <f>+IF(K79=2,(L79*M79*O79),(L79*M79*O79)-J79)</f>
        <v>0</v>
      </c>
      <c r="H79" s="310">
        <v>1</v>
      </c>
      <c r="I79" s="327">
        <f>+INT(G79*H79)</f>
        <v>0</v>
      </c>
      <c r="J79" s="303">
        <f>+IF(K79=1,INT((L79*M79*O79)-((L79*M79*O79)/1.1)),0)</f>
        <v>0</v>
      </c>
      <c r="K79" s="351"/>
      <c r="L79" s="363"/>
      <c r="M79" s="373"/>
      <c r="N79" s="383"/>
      <c r="O79" s="395"/>
      <c r="P79" s="418"/>
      <c r="Q79" s="447"/>
      <c r="R79" s="459"/>
      <c r="S79" s="475"/>
      <c r="T79" s="475"/>
      <c r="U79" s="490"/>
      <c r="V79" s="635"/>
      <c r="W79" s="296"/>
    </row>
    <row r="80" spans="3:23" ht="20.100000000000001" customHeight="1" thickBot="1">
      <c r="C80" s="264"/>
      <c r="D80" s="903" t="s">
        <v>191</v>
      </c>
      <c r="E80" s="903"/>
      <c r="F80" s="289">
        <f>SUM(F76:F79)</f>
        <v>0</v>
      </c>
      <c r="G80" s="300">
        <f>SUM(G76:G79)</f>
        <v>0</v>
      </c>
      <c r="H80" s="312"/>
      <c r="I80" s="329">
        <f>SUM(I76:I79)</f>
        <v>0</v>
      </c>
      <c r="J80" s="300">
        <f>SUM(J76:J79)</f>
        <v>0</v>
      </c>
      <c r="K80" s="349"/>
      <c r="L80" s="335"/>
      <c r="M80" s="371"/>
      <c r="N80" s="381"/>
      <c r="O80" s="393"/>
      <c r="P80" s="405"/>
      <c r="Q80" s="433">
        <f>SUM(Q76:Q79)</f>
        <v>0</v>
      </c>
      <c r="R80" s="458"/>
      <c r="S80" s="474"/>
      <c r="T80" s="474"/>
      <c r="U80" s="489"/>
      <c r="V80" s="637"/>
      <c r="W80" s="296"/>
    </row>
    <row r="81" spans="3:23" ht="20.100000000000001" customHeight="1">
      <c r="C81" s="262"/>
      <c r="D81" s="274">
        <f>+D79+1</f>
        <v>61</v>
      </c>
      <c r="E81" s="904" t="s">
        <v>243</v>
      </c>
      <c r="F81" s="290">
        <f>+G81+J81</f>
        <v>0</v>
      </c>
      <c r="G81" s="287">
        <f>+IF(K81=2,(L81*M81*O81),(L81*M81*O81)-J81)</f>
        <v>0</v>
      </c>
      <c r="H81" s="310">
        <v>1</v>
      </c>
      <c r="I81" s="327">
        <f>+INT(G81*H81)</f>
        <v>0</v>
      </c>
      <c r="J81" s="303">
        <f>+IF(K81=1,INT((L81*M81*O81)-((L81*M81*O81)/1.1)),0)</f>
        <v>0</v>
      </c>
      <c r="K81" s="351"/>
      <c r="L81" s="363"/>
      <c r="M81" s="373"/>
      <c r="N81" s="383"/>
      <c r="O81" s="395"/>
      <c r="P81" s="406"/>
      <c r="Q81" s="438">
        <f>+IF(P81="○",I81,)</f>
        <v>0</v>
      </c>
      <c r="R81" s="459"/>
      <c r="S81" s="475"/>
      <c r="T81" s="475"/>
      <c r="U81" s="490"/>
      <c r="V81" s="638"/>
      <c r="W81" s="296"/>
    </row>
    <row r="82" spans="3:23" ht="20.100000000000001" customHeight="1">
      <c r="C82" s="262"/>
      <c r="D82" s="274">
        <f>+D81+1</f>
        <v>62</v>
      </c>
      <c r="E82" s="904"/>
      <c r="F82" s="287">
        <f>+G82+J82</f>
        <v>0</v>
      </c>
      <c r="G82" s="287">
        <f>+IF(K82=2,(L82*M82*O82),(L82*M82*O82)-J82)</f>
        <v>0</v>
      </c>
      <c r="H82" s="310">
        <v>1</v>
      </c>
      <c r="I82" s="327">
        <f>+INT(G82*H82)</f>
        <v>0</v>
      </c>
      <c r="J82" s="303">
        <f>+IF(K82=1,INT((L82*M82*O82)-((L82*M82*O82)/1.1)),0)</f>
        <v>0</v>
      </c>
      <c r="K82" s="351"/>
      <c r="L82" s="363"/>
      <c r="M82" s="373"/>
      <c r="N82" s="383"/>
      <c r="O82" s="395"/>
      <c r="P82" s="408"/>
      <c r="Q82" s="439">
        <f>+IF(P82="○",I82,)</f>
        <v>0</v>
      </c>
      <c r="R82" s="459"/>
      <c r="S82" s="475"/>
      <c r="T82" s="475"/>
      <c r="U82" s="490"/>
      <c r="V82" s="638"/>
      <c r="W82" s="296"/>
    </row>
    <row r="83" spans="3:23" ht="20.100000000000001" customHeight="1" thickBot="1">
      <c r="C83" s="262"/>
      <c r="D83" s="274">
        <f>+D82+1</f>
        <v>63</v>
      </c>
      <c r="E83" s="904"/>
      <c r="F83" s="288">
        <f>+G83+J83</f>
        <v>0</v>
      </c>
      <c r="G83" s="287">
        <f>+IF(K83=2,(L83*M83*O83),(L83*M83*O83)-J83)</f>
        <v>0</v>
      </c>
      <c r="H83" s="310">
        <v>1</v>
      </c>
      <c r="I83" s="327">
        <f>+INT(G83*H83)</f>
        <v>0</v>
      </c>
      <c r="J83" s="303">
        <f>+IF(K83=1,INT((L83*M83*O83)-((L83*M83*O83)/1.1)),0)</f>
        <v>0</v>
      </c>
      <c r="K83" s="351"/>
      <c r="L83" s="363"/>
      <c r="M83" s="373"/>
      <c r="N83" s="383"/>
      <c r="O83" s="395"/>
      <c r="P83" s="404"/>
      <c r="Q83" s="440">
        <f>+IF(P83="○",I83,)</f>
        <v>0</v>
      </c>
      <c r="R83" s="459"/>
      <c r="S83" s="475"/>
      <c r="T83" s="475"/>
      <c r="U83" s="490"/>
      <c r="V83" s="638"/>
      <c r="W83" s="296"/>
    </row>
    <row r="84" spans="3:23" ht="20.100000000000001" customHeight="1" thickBot="1">
      <c r="C84" s="264"/>
      <c r="D84" s="903" t="s">
        <v>191</v>
      </c>
      <c r="E84" s="903"/>
      <c r="F84" s="289">
        <f>SUM(F81:F83)</f>
        <v>0</v>
      </c>
      <c r="G84" s="302">
        <f>SUM(G81:G83)</f>
        <v>0</v>
      </c>
      <c r="H84" s="312"/>
      <c r="I84" s="329">
        <f>SUM(I81:I83)</f>
        <v>0</v>
      </c>
      <c r="J84" s="300">
        <f>SUM(J81:J83)</f>
        <v>0</v>
      </c>
      <c r="K84" s="349"/>
      <c r="L84" s="335"/>
      <c r="M84" s="371"/>
      <c r="N84" s="381"/>
      <c r="O84" s="393"/>
      <c r="P84" s="405"/>
      <c r="Q84" s="441">
        <f>SUM(Q81:Q83)</f>
        <v>0</v>
      </c>
      <c r="R84" s="458"/>
      <c r="S84" s="474"/>
      <c r="T84" s="474"/>
      <c r="U84" s="489"/>
      <c r="V84" s="640"/>
      <c r="W84" s="296"/>
    </row>
    <row r="85" spans="3:23" ht="20.100000000000001" customHeight="1">
      <c r="C85" s="262"/>
      <c r="D85" s="274">
        <f>+D83+1</f>
        <v>64</v>
      </c>
      <c r="E85" s="905" t="s">
        <v>285</v>
      </c>
      <c r="F85" s="290">
        <f>+G85+J85</f>
        <v>0</v>
      </c>
      <c r="G85" s="290">
        <f>+IF(K85=2,(L85*M85*O85),(L85*M85*O85)-J85)</f>
        <v>0</v>
      </c>
      <c r="H85" s="313">
        <v>1</v>
      </c>
      <c r="I85" s="330">
        <f>+INT(G85*H85)</f>
        <v>0</v>
      </c>
      <c r="J85" s="164">
        <f>+IF(K85=1,INT((L85*M85*O85)-((L85*M85*O85)/1.1)),0)</f>
        <v>0</v>
      </c>
      <c r="K85" s="350"/>
      <c r="L85" s="362"/>
      <c r="M85" s="372"/>
      <c r="N85" s="382"/>
      <c r="O85" s="394"/>
      <c r="P85" s="406"/>
      <c r="Q85" s="438">
        <f>+IF(P85="○",I85,)</f>
        <v>0</v>
      </c>
      <c r="R85" s="457"/>
      <c r="S85" s="473"/>
      <c r="T85" s="473"/>
      <c r="U85" s="488"/>
      <c r="V85" s="641"/>
      <c r="W85" s="296"/>
    </row>
    <row r="86" spans="3:23" ht="20.100000000000001" customHeight="1">
      <c r="C86" s="262"/>
      <c r="D86" s="274">
        <f>+D85+1</f>
        <v>65</v>
      </c>
      <c r="E86" s="905"/>
      <c r="F86" s="287">
        <f>+G86+J86</f>
        <v>0</v>
      </c>
      <c r="G86" s="287">
        <f>+IF(K86=2,(L86*M86*O86),(L86*M86*O86)-J86)</f>
        <v>0</v>
      </c>
      <c r="H86" s="310">
        <v>1</v>
      </c>
      <c r="I86" s="327">
        <f>+INT(G86*H86)</f>
        <v>0</v>
      </c>
      <c r="J86" s="303">
        <f>+IF(K86=1,INT((L86*M86*O86)-((L86*M86*O86)/1.1)),0)</f>
        <v>0</v>
      </c>
      <c r="K86" s="351"/>
      <c r="L86" s="363"/>
      <c r="M86" s="373"/>
      <c r="N86" s="383"/>
      <c r="O86" s="395"/>
      <c r="P86" s="408"/>
      <c r="Q86" s="439">
        <f>+IF(P86="○",I86,)</f>
        <v>0</v>
      </c>
      <c r="R86" s="459"/>
      <c r="S86" s="475"/>
      <c r="T86" s="475"/>
      <c r="U86" s="490"/>
      <c r="V86" s="635"/>
      <c r="W86" s="296"/>
    </row>
    <row r="87" spans="3:23" ht="20.100000000000001" customHeight="1" thickBot="1">
      <c r="C87" s="262"/>
      <c r="D87" s="274">
        <f>+D86+1</f>
        <v>66</v>
      </c>
      <c r="E87" s="905"/>
      <c r="F87" s="288">
        <f>+G87+J87</f>
        <v>0</v>
      </c>
      <c r="G87" s="287">
        <f>+IF(K87=2,(L87*M87*O87),(L87*M87*O87)-J87)</f>
        <v>0</v>
      </c>
      <c r="H87" s="310">
        <v>1</v>
      </c>
      <c r="I87" s="327">
        <f>+INT(G87*H87)</f>
        <v>0</v>
      </c>
      <c r="J87" s="303">
        <f>+IF(K87=1,INT((L87*M87*O87)-((L87*M87*O87)/1.1)),0)</f>
        <v>0</v>
      </c>
      <c r="K87" s="351"/>
      <c r="L87" s="363"/>
      <c r="M87" s="373"/>
      <c r="N87" s="383"/>
      <c r="O87" s="395"/>
      <c r="P87" s="404"/>
      <c r="Q87" s="440">
        <f>+IF(P87="○",I87,)</f>
        <v>0</v>
      </c>
      <c r="R87" s="459"/>
      <c r="S87" s="475"/>
      <c r="T87" s="475"/>
      <c r="U87" s="490"/>
      <c r="V87" s="635"/>
      <c r="W87" s="296"/>
    </row>
    <row r="88" spans="3:23" ht="20.100000000000001" customHeight="1" thickBot="1">
      <c r="C88" s="264"/>
      <c r="D88" s="903" t="s">
        <v>191</v>
      </c>
      <c r="E88" s="903"/>
      <c r="F88" s="289">
        <f>SUM(F85:F87)</f>
        <v>0</v>
      </c>
      <c r="G88" s="302">
        <f>SUM(G85:G87)</f>
        <v>0</v>
      </c>
      <c r="H88" s="312"/>
      <c r="I88" s="329">
        <f>SUM(I85:I87)</f>
        <v>0</v>
      </c>
      <c r="J88" s="300">
        <f>SUM(J85:J87)</f>
        <v>0</v>
      </c>
      <c r="K88" s="349"/>
      <c r="L88" s="335"/>
      <c r="M88" s="371"/>
      <c r="N88" s="381"/>
      <c r="O88" s="393"/>
      <c r="P88" s="405"/>
      <c r="Q88" s="441">
        <f>SUM(Q85:Q87)</f>
        <v>0</v>
      </c>
      <c r="R88" s="458"/>
      <c r="S88" s="474"/>
      <c r="T88" s="474"/>
      <c r="U88" s="489"/>
      <c r="V88" s="637"/>
      <c r="W88" s="296"/>
    </row>
    <row r="89" spans="3:23" ht="20.100000000000001" customHeight="1">
      <c r="C89" s="262"/>
      <c r="D89" s="274">
        <f>+D87+1</f>
        <v>67</v>
      </c>
      <c r="E89" s="904" t="s">
        <v>286</v>
      </c>
      <c r="F89" s="290">
        <f>+G89+J89</f>
        <v>0</v>
      </c>
      <c r="G89" s="290">
        <f>+IF(K89=2,(L89*M89*O89),(L89*M89*O89)-J89)</f>
        <v>0</v>
      </c>
      <c r="H89" s="313">
        <v>1</v>
      </c>
      <c r="I89" s="330">
        <f>+INT(G89*H89)</f>
        <v>0</v>
      </c>
      <c r="J89" s="164">
        <f>+IF(K89=1,INT((L89*M89*O89)-((L89*M89*O89)/1.1)),0)</f>
        <v>0</v>
      </c>
      <c r="K89" s="350"/>
      <c r="L89" s="362"/>
      <c r="M89" s="372"/>
      <c r="N89" s="382"/>
      <c r="O89" s="394"/>
      <c r="P89" s="406"/>
      <c r="Q89" s="438">
        <f>+IF(P89="○",I89,)</f>
        <v>0</v>
      </c>
      <c r="R89" s="457"/>
      <c r="S89" s="473"/>
      <c r="T89" s="473"/>
      <c r="U89" s="488"/>
      <c r="V89" s="641"/>
      <c r="W89" s="296"/>
    </row>
    <row r="90" spans="3:23" ht="20.100000000000001" customHeight="1">
      <c r="C90" s="262"/>
      <c r="D90" s="274">
        <f>+D89+1</f>
        <v>68</v>
      </c>
      <c r="E90" s="904"/>
      <c r="F90" s="287">
        <f>+G90+J90</f>
        <v>0</v>
      </c>
      <c r="G90" s="287">
        <f>+IF(K90=2,(L90*M90*O90),(L90*M90*O90)-J90)</f>
        <v>0</v>
      </c>
      <c r="H90" s="310">
        <v>1</v>
      </c>
      <c r="I90" s="327">
        <f>+INT(G90*H90)</f>
        <v>0</v>
      </c>
      <c r="J90" s="303">
        <f>+IF(K90=1,INT((L90*M90*O90)-((L90*M90*O90)/1.1)),0)</f>
        <v>0</v>
      </c>
      <c r="K90" s="351"/>
      <c r="L90" s="363"/>
      <c r="M90" s="373"/>
      <c r="N90" s="383"/>
      <c r="O90" s="395"/>
      <c r="P90" s="408"/>
      <c r="Q90" s="439">
        <f>+IF(P90="○",I90,)</f>
        <v>0</v>
      </c>
      <c r="R90" s="459"/>
      <c r="S90" s="475"/>
      <c r="T90" s="475"/>
      <c r="U90" s="490"/>
      <c r="V90" s="635"/>
      <c r="W90" s="296"/>
    </row>
    <row r="91" spans="3:23" ht="20.100000000000001" customHeight="1" thickBot="1">
      <c r="C91" s="262"/>
      <c r="D91" s="274">
        <f>+D90+1</f>
        <v>69</v>
      </c>
      <c r="E91" s="904"/>
      <c r="F91" s="288">
        <f>+G91+J91</f>
        <v>0</v>
      </c>
      <c r="G91" s="287">
        <f>+IF(K91=2,(L91*M91*O91),(L91*M91*O91)-J91)</f>
        <v>0</v>
      </c>
      <c r="H91" s="310">
        <v>1</v>
      </c>
      <c r="I91" s="327">
        <f>+INT(G91*H91)</f>
        <v>0</v>
      </c>
      <c r="J91" s="303">
        <f>+IF(K91=1,INT((L91*M91*O91)-((L91*M91*O91)/1.1)),0)</f>
        <v>0</v>
      </c>
      <c r="K91" s="351"/>
      <c r="L91" s="363"/>
      <c r="M91" s="373"/>
      <c r="N91" s="383"/>
      <c r="O91" s="395"/>
      <c r="P91" s="404"/>
      <c r="Q91" s="440">
        <f>+IF(P91="○",I91,)</f>
        <v>0</v>
      </c>
      <c r="R91" s="459"/>
      <c r="S91" s="475"/>
      <c r="T91" s="475"/>
      <c r="U91" s="490"/>
      <c r="V91" s="635"/>
      <c r="W91" s="296"/>
    </row>
    <row r="92" spans="3:23" ht="20.100000000000001" customHeight="1" thickBot="1">
      <c r="C92" s="881" t="s">
        <v>191</v>
      </c>
      <c r="D92" s="881"/>
      <c r="E92" s="881"/>
      <c r="F92" s="289">
        <f>SUM(F89:F91)</f>
        <v>0</v>
      </c>
      <c r="G92" s="301">
        <f>SUM(G89:G91)</f>
        <v>0</v>
      </c>
      <c r="H92" s="314"/>
      <c r="I92" s="331">
        <f>SUM(I89:I91)</f>
        <v>0</v>
      </c>
      <c r="J92" s="301">
        <f>SUM(J89:J91)</f>
        <v>0</v>
      </c>
      <c r="K92" s="352"/>
      <c r="L92" s="364"/>
      <c r="M92" s="374"/>
      <c r="N92" s="384"/>
      <c r="O92" s="396"/>
      <c r="P92" s="412"/>
      <c r="Q92" s="442">
        <f>SUM(Q89:Q91)</f>
        <v>0</v>
      </c>
      <c r="R92" s="466"/>
      <c r="S92" s="482"/>
      <c r="T92" s="482"/>
      <c r="U92" s="497"/>
      <c r="V92" s="642"/>
      <c r="W92" s="296"/>
    </row>
    <row r="93" spans="3:23" ht="20.100000000000001" customHeight="1">
      <c r="C93" s="882" t="s">
        <v>133</v>
      </c>
      <c r="D93" s="883"/>
      <c r="E93" s="884"/>
      <c r="F93" s="292">
        <f>SUM(F92,F88,F84,F80,F75,F71,F66,F60,F51,F47,F43,F39,F33,F23,F19,F11)</f>
        <v>0</v>
      </c>
      <c r="G93" s="292">
        <f>SUM(G92,G88,G84,G80,G75,G71,G66,G60,G51,G47,G43,G39,G33,G23,G19,G11)</f>
        <v>0</v>
      </c>
      <c r="H93" s="316"/>
      <c r="I93" s="333">
        <f>SUM(I92,I88,I84,I80,I75,I71,I66,I60,I51,I47,I43,I39,I33,I23,I19,I11)-I95</f>
        <v>0</v>
      </c>
      <c r="J93" s="340">
        <f>SUM(J92,J88,J84,J80,J75,J71,J66,J60,J51,J47,J43,J39,J33,J23,J19,J11)</f>
        <v>0</v>
      </c>
      <c r="K93" s="354"/>
      <c r="L93" s="366"/>
      <c r="M93" s="376"/>
      <c r="N93" s="386"/>
      <c r="O93" s="398"/>
      <c r="P93" s="419"/>
      <c r="Q93" s="448">
        <f>SUM(Q92,Q88,Q84,Q80,Q75,Q71,Q66,Q60,Q51,Q47,Q43,Q39,Q33,Q23,Q19,Q11)</f>
        <v>0</v>
      </c>
      <c r="R93" s="877"/>
      <c r="S93" s="878"/>
      <c r="T93" s="878"/>
      <c r="U93" s="878"/>
      <c r="V93" s="879"/>
      <c r="W93" s="296"/>
    </row>
    <row r="94" spans="3:23" ht="20.100000000000001" customHeight="1" thickBot="1">
      <c r="C94" s="885" t="s">
        <v>215</v>
      </c>
      <c r="D94" s="886"/>
      <c r="E94" s="887"/>
      <c r="F94" s="288">
        <f>+G94</f>
        <v>0</v>
      </c>
      <c r="G94" s="287">
        <f>+G103</f>
        <v>0</v>
      </c>
      <c r="H94" s="317"/>
      <c r="I94" s="328"/>
      <c r="J94" s="341">
        <v>0</v>
      </c>
      <c r="K94" s="355"/>
      <c r="L94" s="361"/>
      <c r="M94" s="370"/>
      <c r="N94" s="380"/>
      <c r="O94" s="392"/>
      <c r="P94" s="410"/>
      <c r="Q94" s="449">
        <f>MIN(Q93,ROUNDDOWN(G94*0.3,-3))</f>
        <v>0</v>
      </c>
      <c r="R94" s="888"/>
      <c r="S94" s="889"/>
      <c r="T94" s="889"/>
      <c r="U94" s="889"/>
      <c r="V94" s="890"/>
      <c r="W94" s="296"/>
    </row>
    <row r="95" spans="3:23" ht="20.100000000000001" customHeight="1" thickBot="1">
      <c r="C95" s="885" t="s">
        <v>287</v>
      </c>
      <c r="D95" s="886"/>
      <c r="E95" s="886"/>
      <c r="F95" s="293"/>
      <c r="G95" s="303">
        <f>+IF(K95=2,(F95),(F95-J95))</f>
        <v>0</v>
      </c>
      <c r="H95" s="318"/>
      <c r="I95" s="328">
        <f>+G95</f>
        <v>0</v>
      </c>
      <c r="J95" s="338">
        <f>+IF(K95=1,INT(F95-(F95/1.1)),F95)</f>
        <v>0</v>
      </c>
      <c r="K95" s="351">
        <v>1</v>
      </c>
      <c r="L95" s="361"/>
      <c r="M95" s="370"/>
      <c r="N95" s="387"/>
      <c r="O95" s="392"/>
      <c r="P95" s="410"/>
      <c r="Q95" s="449"/>
      <c r="R95" s="891"/>
      <c r="S95" s="892"/>
      <c r="T95" s="892"/>
      <c r="U95" s="892"/>
      <c r="V95" s="893"/>
      <c r="W95" s="296"/>
    </row>
    <row r="96" spans="3:23" ht="20.100000000000001" customHeight="1" thickBot="1">
      <c r="C96" s="897" t="s">
        <v>288</v>
      </c>
      <c r="D96" s="898"/>
      <c r="E96" s="899"/>
      <c r="F96" s="294">
        <f>+F93-F94</f>
        <v>0</v>
      </c>
      <c r="G96" s="304"/>
      <c r="H96" s="319"/>
      <c r="I96" s="334"/>
      <c r="J96" s="342"/>
      <c r="K96" s="356"/>
      <c r="L96" s="367"/>
      <c r="M96" s="377"/>
      <c r="N96" s="388"/>
      <c r="O96" s="399"/>
      <c r="P96" s="420"/>
      <c r="Q96" s="450">
        <f>+Q93-Q103</f>
        <v>0</v>
      </c>
      <c r="R96" s="894"/>
      <c r="S96" s="895"/>
      <c r="T96" s="895"/>
      <c r="U96" s="895"/>
      <c r="V96" s="896"/>
      <c r="W96" s="296"/>
    </row>
    <row r="97" spans="3:23" ht="9.75" customHeight="1" thickBot="1">
      <c r="G97" s="296"/>
      <c r="H97" s="296"/>
      <c r="I97" s="296"/>
      <c r="J97" s="296"/>
      <c r="K97" s="296"/>
      <c r="L97" s="296"/>
      <c r="M97" s="296"/>
      <c r="N97" s="296"/>
      <c r="O97" s="296"/>
      <c r="P97" s="421"/>
      <c r="Q97" s="421"/>
      <c r="R97" s="296"/>
      <c r="S97" s="296"/>
      <c r="T97" s="296"/>
      <c r="U97" s="296"/>
      <c r="V97" s="296"/>
      <c r="W97" s="296"/>
    </row>
    <row r="98" spans="3:23" ht="25.5" customHeight="1">
      <c r="C98" s="914" t="s">
        <v>221</v>
      </c>
      <c r="D98" s="914"/>
      <c r="E98" s="914"/>
      <c r="F98" s="295">
        <f>+Q94</f>
        <v>0</v>
      </c>
      <c r="G98" s="296"/>
      <c r="H98" s="296"/>
      <c r="I98" s="296"/>
      <c r="J98" s="296"/>
      <c r="K98" s="296"/>
      <c r="L98" s="296"/>
      <c r="M98" s="296"/>
      <c r="N98" s="296"/>
      <c r="O98" s="296"/>
      <c r="P98" s="421"/>
      <c r="Q98" s="421"/>
      <c r="R98" s="296"/>
      <c r="S98" s="296"/>
      <c r="T98" s="296"/>
      <c r="U98" s="296"/>
      <c r="V98" s="296"/>
      <c r="W98" s="296"/>
    </row>
    <row r="99" spans="3:23" ht="7.5" customHeight="1">
      <c r="G99" s="296"/>
      <c r="H99" s="296"/>
      <c r="I99" s="296"/>
      <c r="J99" s="296"/>
      <c r="K99" s="296"/>
      <c r="L99" s="296"/>
      <c r="M99" s="296"/>
      <c r="N99" s="296"/>
      <c r="O99" s="296"/>
      <c r="P99" s="421"/>
      <c r="Q99" s="421"/>
      <c r="R99" s="296"/>
      <c r="S99" s="296"/>
      <c r="T99" s="296"/>
      <c r="U99" s="296"/>
      <c r="V99" s="296"/>
      <c r="W99" s="296"/>
    </row>
    <row r="100" spans="3:23">
      <c r="F100" s="296"/>
      <c r="G100" s="296"/>
      <c r="H100" s="296"/>
      <c r="I100" s="296"/>
      <c r="J100" s="296"/>
      <c r="K100" s="296"/>
      <c r="L100" s="296"/>
      <c r="M100" s="296"/>
      <c r="N100" s="296"/>
      <c r="O100" s="296"/>
      <c r="P100" s="421"/>
      <c r="Q100" s="421"/>
      <c r="R100" s="296"/>
      <c r="S100" s="296"/>
      <c r="T100" s="296"/>
      <c r="U100" s="296"/>
      <c r="V100" s="296"/>
      <c r="W100" s="296"/>
    </row>
    <row r="101" spans="3:23">
      <c r="F101" s="296"/>
      <c r="G101" s="296"/>
      <c r="H101" s="296"/>
      <c r="I101" s="296"/>
      <c r="J101" s="296"/>
      <c r="K101" s="296"/>
      <c r="L101" s="296"/>
      <c r="M101" s="296"/>
      <c r="N101" s="296"/>
      <c r="O101" s="296"/>
      <c r="P101" s="421"/>
      <c r="Q101" s="421"/>
      <c r="R101" s="296"/>
      <c r="S101" s="296"/>
      <c r="T101" s="296"/>
      <c r="U101" s="296"/>
      <c r="V101" s="296"/>
      <c r="W101" s="296"/>
    </row>
    <row r="102" spans="3:23">
      <c r="F102" s="901" t="s">
        <v>330</v>
      </c>
      <c r="G102" s="901"/>
      <c r="H102" s="320" t="s">
        <v>204</v>
      </c>
      <c r="I102" s="320" t="s">
        <v>291</v>
      </c>
      <c r="J102" s="296"/>
      <c r="K102" s="296"/>
      <c r="L102" s="296"/>
      <c r="M102" s="296"/>
      <c r="N102" s="296"/>
      <c r="O102" s="296"/>
      <c r="P102" s="421"/>
      <c r="Q102" s="421"/>
      <c r="R102" s="296"/>
      <c r="S102" s="296"/>
      <c r="T102" s="296"/>
      <c r="U102" s="296"/>
      <c r="V102" s="296"/>
      <c r="W102" s="296"/>
    </row>
    <row r="103" spans="3:23" ht="20.25" customHeight="1">
      <c r="D103" s="902" t="s">
        <v>325</v>
      </c>
      <c r="E103" s="902"/>
      <c r="F103" s="297">
        <f>+G103</f>
        <v>0</v>
      </c>
      <c r="G103" s="305">
        <f>+IF(I103&gt;=2000000,1000000,(ROUNDDOWN(I103*H103,-3)))</f>
        <v>0</v>
      </c>
      <c r="H103" s="321">
        <f>IF(OR('1-3（兼23-2）事業計画書・実績報告書'!$B$46="○",'1-3（兼23-2）事業計画書・実績報告書'!$B$47="○",'1-3（兼23-2）事業計画書・実績報告書'!$B$48="○"),1,2/3)</f>
        <v>0.66666666666666663</v>
      </c>
      <c r="I103" s="335">
        <f>+I93</f>
        <v>0</v>
      </c>
      <c r="J103" s="343">
        <v>0</v>
      </c>
      <c r="K103" s="357"/>
      <c r="L103" s="357"/>
      <c r="M103" s="357"/>
      <c r="N103" s="357"/>
      <c r="O103" s="357"/>
      <c r="P103" s="422"/>
      <c r="Q103" s="451">
        <f>IF(OR('1-3（兼23-2）事業計画書・実績報告書'!$B$46="○",'1-3（兼23-2）事業計画書・実績報告書'!$B$47="○",'1-3（兼23-2）事業計画書・実績報告書'!$B$48="○"),ROUNDDOWN(Q93,-3),ROUNDDOWN(Q93*2/3,-3))</f>
        <v>0</v>
      </c>
      <c r="R103" s="467"/>
      <c r="S103" s="296"/>
      <c r="T103" s="296"/>
      <c r="U103" s="296"/>
      <c r="V103" s="296"/>
      <c r="W103" s="296"/>
    </row>
    <row r="104" spans="3:23">
      <c r="G104" s="296"/>
      <c r="H104" s="296"/>
      <c r="I104" s="296"/>
      <c r="J104" s="296"/>
      <c r="K104" s="296"/>
      <c r="L104" s="296"/>
      <c r="M104" s="296"/>
      <c r="N104" s="296"/>
      <c r="O104" s="296"/>
      <c r="P104" s="421"/>
      <c r="Q104" s="421"/>
      <c r="R104" s="296"/>
      <c r="S104" s="296"/>
      <c r="T104" s="296"/>
      <c r="U104" s="296"/>
      <c r="V104" s="296"/>
      <c r="W104" s="296"/>
    </row>
    <row r="105" spans="3:23" ht="30" customHeight="1">
      <c r="C105" s="268"/>
      <c r="D105" s="913"/>
      <c r="E105" s="913"/>
      <c r="F105" s="298" t="s">
        <v>263</v>
      </c>
      <c r="G105" s="306" t="s">
        <v>290</v>
      </c>
      <c r="H105" s="900" t="s">
        <v>291</v>
      </c>
      <c r="I105" s="900"/>
      <c r="J105" s="344"/>
      <c r="K105" s="296"/>
      <c r="L105" s="296"/>
      <c r="M105" s="296"/>
      <c r="N105" s="296"/>
      <c r="O105" s="296"/>
      <c r="P105" s="421"/>
      <c r="Q105" s="421"/>
      <c r="R105" s="296"/>
      <c r="S105" s="296"/>
      <c r="T105" s="296"/>
      <c r="U105" s="296"/>
      <c r="V105" s="296"/>
      <c r="W105" s="296"/>
    </row>
    <row r="106" spans="3:23" s="259" customFormat="1" ht="41.25" customHeight="1">
      <c r="C106" s="269" t="s">
        <v>278</v>
      </c>
      <c r="D106" s="880" t="s">
        <v>226</v>
      </c>
      <c r="E106" s="880" t="s">
        <v>226</v>
      </c>
      <c r="F106" s="299">
        <f>SUMIF($C$8:$C$91,"A",$F$8:$F$91)</f>
        <v>0</v>
      </c>
      <c r="G106" s="299">
        <f>SUMIF($C$8:$C$91,"A",$G$8:$G$91)</f>
        <v>0</v>
      </c>
      <c r="H106" s="322"/>
      <c r="I106" s="336">
        <f>SUMIF($C$8:$C$91,"A",$I$8:$I$91)</f>
        <v>0</v>
      </c>
      <c r="J106" s="345"/>
      <c r="K106" s="358"/>
      <c r="L106" s="358"/>
      <c r="M106" s="358"/>
      <c r="N106" s="358"/>
      <c r="O106" s="358"/>
      <c r="P106" s="358"/>
      <c r="Q106" s="358"/>
      <c r="R106" s="358"/>
      <c r="S106" s="358"/>
      <c r="T106" s="358"/>
      <c r="U106" s="358"/>
      <c r="V106" s="358"/>
      <c r="W106" s="358"/>
    </row>
    <row r="107" spans="3:23" s="259" customFormat="1" ht="41.25" customHeight="1">
      <c r="C107" s="269" t="s">
        <v>292</v>
      </c>
      <c r="D107" s="880" t="s">
        <v>227</v>
      </c>
      <c r="E107" s="880" t="s">
        <v>227</v>
      </c>
      <c r="F107" s="299">
        <f>SUMIF($C$8:$C$91,"B",$F$8:$F$91)</f>
        <v>0</v>
      </c>
      <c r="G107" s="299">
        <f>SUMIF($C$8:$C$91,"B",$G$8:$G$91)</f>
        <v>0</v>
      </c>
      <c r="H107" s="322"/>
      <c r="I107" s="336">
        <f>SUMIF($C$8:$C$91,"B",$I$8:$I$91)</f>
        <v>0</v>
      </c>
      <c r="J107" s="345"/>
      <c r="K107" s="358"/>
      <c r="L107" s="358"/>
      <c r="M107" s="358"/>
      <c r="N107" s="358"/>
      <c r="O107" s="358"/>
      <c r="P107" s="358"/>
      <c r="Q107" s="358"/>
      <c r="R107" s="358"/>
      <c r="S107" s="358"/>
      <c r="T107" s="358"/>
      <c r="U107" s="358"/>
      <c r="V107" s="358"/>
      <c r="W107" s="358"/>
    </row>
    <row r="108" spans="3:23" s="259" customFormat="1" ht="41.25" customHeight="1">
      <c r="C108" s="269" t="s">
        <v>293</v>
      </c>
      <c r="D108" s="880" t="s">
        <v>228</v>
      </c>
      <c r="E108" s="880" t="s">
        <v>228</v>
      </c>
      <c r="F108" s="299">
        <f>SUMIF($C$8:$C$91,"C",$F$8:$F$91)</f>
        <v>0</v>
      </c>
      <c r="G108" s="299">
        <f>SUMIF($C$8:$C$91,"C",$G$8:$G$91)</f>
        <v>0</v>
      </c>
      <c r="H108" s="322"/>
      <c r="I108" s="336">
        <f>SUMIF($C$8:$C$91,"C",$I$8:$I$91)</f>
        <v>0</v>
      </c>
      <c r="J108" s="345"/>
      <c r="K108" s="358"/>
      <c r="L108" s="358"/>
      <c r="M108" s="358"/>
      <c r="N108" s="358"/>
      <c r="O108" s="358"/>
      <c r="P108" s="358"/>
      <c r="Q108" s="358"/>
      <c r="R108" s="358"/>
      <c r="S108" s="358"/>
      <c r="T108" s="358"/>
      <c r="U108" s="358"/>
      <c r="V108" s="358"/>
      <c r="W108" s="358"/>
    </row>
    <row r="109" spans="3:23" s="259" customFormat="1" ht="41.25" customHeight="1">
      <c r="C109" s="269" t="s">
        <v>295</v>
      </c>
      <c r="D109" s="880" t="s">
        <v>206</v>
      </c>
      <c r="E109" s="880" t="s">
        <v>206</v>
      </c>
      <c r="F109" s="299">
        <f>SUMIF($C$8:$C$91,"D",$F$8:$F$91)</f>
        <v>0</v>
      </c>
      <c r="G109" s="299">
        <f>SUMIF($C$8:$C$91,"D",$G$8:$G$91)</f>
        <v>0</v>
      </c>
      <c r="H109" s="322"/>
      <c r="I109" s="336">
        <f>SUMIF($C$8:$C$91,"D",$I$8:$I$91)</f>
        <v>0</v>
      </c>
      <c r="J109" s="345"/>
      <c r="K109" s="358"/>
      <c r="L109" s="358"/>
      <c r="M109" s="358"/>
      <c r="N109" s="358"/>
      <c r="O109" s="358"/>
      <c r="P109" s="358"/>
      <c r="Q109" s="358"/>
      <c r="R109" s="358"/>
      <c r="S109" s="358"/>
      <c r="T109" s="358"/>
      <c r="U109" s="358"/>
      <c r="V109" s="358"/>
      <c r="W109" s="358"/>
    </row>
    <row r="110" spans="3:23" s="259" customFormat="1" ht="41.25" customHeight="1">
      <c r="C110" s="269" t="s">
        <v>296</v>
      </c>
      <c r="D110" s="880" t="s">
        <v>231</v>
      </c>
      <c r="E110" s="880" t="s">
        <v>231</v>
      </c>
      <c r="F110" s="299">
        <f>SUMIF($C$8:$C$91,"E",$F$8:$F$91)</f>
        <v>0</v>
      </c>
      <c r="G110" s="299">
        <f>SUMIF($C$8:$C$91,"E",$G$8:$G$91)</f>
        <v>0</v>
      </c>
      <c r="H110" s="322"/>
      <c r="I110" s="336">
        <f>SUMIF($C$8:$C$91,"E",$I$8:$I$91)</f>
        <v>0</v>
      </c>
      <c r="J110" s="345"/>
    </row>
    <row r="111" spans="3:23" s="259" customFormat="1" ht="41.25" customHeight="1">
      <c r="C111" s="269" t="s">
        <v>32</v>
      </c>
      <c r="D111" s="880" t="s">
        <v>234</v>
      </c>
      <c r="E111" s="880" t="s">
        <v>234</v>
      </c>
      <c r="F111" s="299">
        <f>SUMIF($C$8:$C$91,"F",$F$8:$F$91)</f>
        <v>0</v>
      </c>
      <c r="G111" s="299">
        <f>SUMIF($C$8:$C$91,"F",$G$8:$G$91)</f>
        <v>0</v>
      </c>
      <c r="H111" s="322"/>
      <c r="I111" s="336">
        <f>SUMIF($C$8:$C$91,"F",$I$8:$I$91)</f>
        <v>0</v>
      </c>
      <c r="J111" s="345"/>
    </row>
    <row r="112" spans="3:23" s="259" customFormat="1" ht="41.25" customHeight="1">
      <c r="C112" s="269" t="s">
        <v>297</v>
      </c>
      <c r="D112" s="880" t="s">
        <v>219</v>
      </c>
      <c r="E112" s="880" t="s">
        <v>219</v>
      </c>
      <c r="F112" s="299">
        <f>SUMIF($C$8:$C$91,"G",$F$8:$F$91)</f>
        <v>0</v>
      </c>
      <c r="G112" s="299">
        <f>SUMIF($C$8:$C$91,"G",$G$8:$G$91)</f>
        <v>0</v>
      </c>
      <c r="H112" s="322"/>
      <c r="I112" s="336">
        <f>SUMIF($C$8:$C$91,"G",$I$8:$I$91)</f>
        <v>0</v>
      </c>
      <c r="J112" s="345"/>
    </row>
    <row r="113" spans="3:10" s="259" customFormat="1" ht="41.25" customHeight="1">
      <c r="C113" s="912" t="s">
        <v>133</v>
      </c>
      <c r="D113" s="912"/>
      <c r="E113" s="912"/>
      <c r="F113" s="299">
        <f>SUM(F106:F112)</f>
        <v>0</v>
      </c>
      <c r="G113" s="299">
        <f>SUM(G106:G112)</f>
        <v>0</v>
      </c>
      <c r="H113" s="322"/>
      <c r="I113" s="336">
        <f>SUM(I106:I112)</f>
        <v>0</v>
      </c>
      <c r="J113" s="345"/>
    </row>
    <row r="114" spans="3:10" ht="26.25" customHeight="1">
      <c r="C114" s="270"/>
      <c r="D114" s="270"/>
      <c r="E114" s="282"/>
      <c r="F114" s="270"/>
      <c r="G114" s="270"/>
      <c r="H114" s="270"/>
      <c r="I114" s="13"/>
      <c r="J114" s="2"/>
    </row>
    <row r="115" spans="3:10" ht="26.25" customHeight="1">
      <c r="C115" s="270"/>
      <c r="D115" s="270"/>
      <c r="E115" s="282"/>
      <c r="F115" s="270"/>
      <c r="G115" s="270"/>
      <c r="H115" s="270"/>
    </row>
  </sheetData>
  <mergeCells count="62">
    <mergeCell ref="R39:U39"/>
    <mergeCell ref="D43:E43"/>
    <mergeCell ref="C3:U3"/>
    <mergeCell ref="L5:O5"/>
    <mergeCell ref="P5:Q5"/>
    <mergeCell ref="M6:N6"/>
    <mergeCell ref="D11:E11"/>
    <mergeCell ref="R5:V5"/>
    <mergeCell ref="R6:U7"/>
    <mergeCell ref="V6:V7"/>
    <mergeCell ref="D111:E111"/>
    <mergeCell ref="D112:E112"/>
    <mergeCell ref="C113:E113"/>
    <mergeCell ref="E44:E46"/>
    <mergeCell ref="E48:E50"/>
    <mergeCell ref="E61:E65"/>
    <mergeCell ref="E67:E70"/>
    <mergeCell ref="E72:E74"/>
    <mergeCell ref="E76:E79"/>
    <mergeCell ref="D71:E71"/>
    <mergeCell ref="D110:E110"/>
    <mergeCell ref="D107:E107"/>
    <mergeCell ref="D108:E108"/>
    <mergeCell ref="D109:E109"/>
    <mergeCell ref="D105:E105"/>
    <mergeCell ref="C98:E98"/>
    <mergeCell ref="C6:C7"/>
    <mergeCell ref="E8:E10"/>
    <mergeCell ref="E20:E22"/>
    <mergeCell ref="E34:E38"/>
    <mergeCell ref="E40:E42"/>
    <mergeCell ref="E12:E18"/>
    <mergeCell ref="E24:E32"/>
    <mergeCell ref="D19:E19"/>
    <mergeCell ref="D51:E51"/>
    <mergeCell ref="D60:E60"/>
    <mergeCell ref="D66:E66"/>
    <mergeCell ref="E52:E59"/>
    <mergeCell ref="D23:E23"/>
    <mergeCell ref="D33:E33"/>
    <mergeCell ref="D39:E39"/>
    <mergeCell ref="D47:E47"/>
    <mergeCell ref="D75:E75"/>
    <mergeCell ref="D80:E80"/>
    <mergeCell ref="E81:E83"/>
    <mergeCell ref="E85:E87"/>
    <mergeCell ref="E89:E91"/>
    <mergeCell ref="D84:E84"/>
    <mergeCell ref="D88:E88"/>
    <mergeCell ref="R93:V93"/>
    <mergeCell ref="D106:E106"/>
    <mergeCell ref="C92:E92"/>
    <mergeCell ref="C93:E93"/>
    <mergeCell ref="C94:E94"/>
    <mergeCell ref="C95:E95"/>
    <mergeCell ref="R94:V94"/>
    <mergeCell ref="R95:V95"/>
    <mergeCell ref="R96:V96"/>
    <mergeCell ref="C96:E96"/>
    <mergeCell ref="H105:I105"/>
    <mergeCell ref="F102:G102"/>
    <mergeCell ref="D103:E103"/>
  </mergeCells>
  <phoneticPr fontId="2"/>
  <printOptions horizontalCentered="1"/>
  <pageMargins left="0.51181102362204722" right="0.51181102362204722" top="0.74803149606299213" bottom="0.74803149606299213" header="0.31496062992125984" footer="0.31496062992125984"/>
  <pageSetup paperSize="9" scale="70" orientation="landscape" horizontalDpi="65533" verticalDpi="300" r:id="rId1"/>
  <headerFooter>
    <oddFooter>&amp;C- &amp;P -</oddFooter>
  </headerFooter>
  <rowBreaks count="2" manualBreakCount="2">
    <brk id="33" max="16383" man="1"/>
    <brk id="66" max="16383" man="1"/>
  </rowBreaks>
  <colBreaks count="1" manualBreakCount="1">
    <brk id="22"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MK115"/>
  <sheetViews>
    <sheetView view="pageBreakPreview" topLeftCell="B22" zoomScaleSheetLayoutView="100" workbookViewId="0">
      <selection activeCell="L20" sqref="L20"/>
    </sheetView>
  </sheetViews>
  <sheetFormatPr defaultRowHeight="13.5"/>
  <cols>
    <col min="1" max="1" width="1.875" style="1" hidden="1" customWidth="1"/>
    <col min="2" max="2" width="2.625" style="128" customWidth="1"/>
    <col min="3" max="4" width="4.625" style="1" customWidth="1"/>
    <col min="5" max="5" width="14.625" style="499" customWidth="1"/>
    <col min="6" max="7" width="13.625" style="1" customWidth="1"/>
    <col min="8" max="8" width="7.125" style="1" customWidth="1"/>
    <col min="9" max="9" width="13.625" style="1" customWidth="1"/>
    <col min="10" max="10" width="11.625" style="1" customWidth="1"/>
    <col min="11" max="11" width="11.5" style="1" customWidth="1"/>
    <col min="12" max="12" width="12.25" style="1" customWidth="1"/>
    <col min="13" max="13" width="7.75" style="1" customWidth="1"/>
    <col min="14" max="14" width="8.75" style="1" customWidth="1"/>
    <col min="15" max="15" width="6.625" style="1" customWidth="1"/>
    <col min="16" max="16" width="7.25" style="128" customWidth="1"/>
    <col min="17" max="17" width="13.25" style="128" customWidth="1"/>
    <col min="18" max="18" width="10.5" style="1" customWidth="1"/>
    <col min="19" max="20" width="10.875" style="256" customWidth="1"/>
    <col min="21" max="21" width="10.875" style="256" hidden="1" customWidth="1"/>
    <col min="22" max="22" width="10.875" style="256" customWidth="1"/>
    <col min="23" max="1025" width="9" style="1" customWidth="1"/>
  </cols>
  <sheetData>
    <row r="1" spans="2:29" ht="7.5" customHeight="1"/>
    <row r="2" spans="2:29" ht="24" customHeight="1">
      <c r="B2" s="68" t="s">
        <v>239</v>
      </c>
    </row>
    <row r="3" spans="2:29" ht="30" customHeight="1">
      <c r="C3" s="958" t="s">
        <v>298</v>
      </c>
      <c r="D3" s="958"/>
      <c r="E3" s="958"/>
      <c r="F3" s="958"/>
      <c r="G3" s="958"/>
      <c r="H3" s="958"/>
      <c r="I3" s="958"/>
      <c r="J3" s="958"/>
      <c r="K3" s="958"/>
      <c r="L3" s="958"/>
      <c r="M3" s="958"/>
      <c r="N3" s="958"/>
      <c r="O3" s="958"/>
      <c r="P3" s="958"/>
      <c r="Q3" s="958"/>
      <c r="R3" s="958"/>
      <c r="S3" s="958"/>
      <c r="T3" s="958"/>
      <c r="U3" s="958"/>
    </row>
    <row r="4" spans="2:29" ht="16.5" customHeight="1" thickBot="1"/>
    <row r="5" spans="2:29" s="128" customFormat="1" ht="24" customHeight="1">
      <c r="C5" s="260" t="s">
        <v>310</v>
      </c>
      <c r="D5" s="271"/>
      <c r="E5" s="280"/>
      <c r="F5" s="283"/>
      <c r="G5" s="283"/>
      <c r="H5" s="307"/>
      <c r="I5" s="323"/>
      <c r="J5" s="280"/>
      <c r="K5" s="271" t="s">
        <v>261</v>
      </c>
      <c r="L5" s="916" t="s">
        <v>60</v>
      </c>
      <c r="M5" s="917"/>
      <c r="N5" s="917"/>
      <c r="O5" s="918"/>
      <c r="P5" s="919" t="s">
        <v>311</v>
      </c>
      <c r="Q5" s="919"/>
      <c r="R5" s="921" t="s">
        <v>336</v>
      </c>
      <c r="S5" s="922"/>
      <c r="T5" s="922"/>
      <c r="U5" s="922"/>
      <c r="V5" s="923"/>
    </row>
    <row r="6" spans="2:29" ht="38.25" customHeight="1">
      <c r="C6" s="908" t="s">
        <v>320</v>
      </c>
      <c r="D6" s="272" t="s">
        <v>175</v>
      </c>
      <c r="E6" s="281" t="s">
        <v>262</v>
      </c>
      <c r="F6" s="284" t="s">
        <v>263</v>
      </c>
      <c r="G6" s="284" t="s">
        <v>233</v>
      </c>
      <c r="H6" s="308" t="s">
        <v>266</v>
      </c>
      <c r="I6" s="324" t="s">
        <v>267</v>
      </c>
      <c r="J6" s="281" t="s">
        <v>197</v>
      </c>
      <c r="K6" s="272" t="s">
        <v>198</v>
      </c>
      <c r="L6" s="359" t="s">
        <v>268</v>
      </c>
      <c r="M6" s="920" t="s">
        <v>270</v>
      </c>
      <c r="N6" s="920"/>
      <c r="O6" s="389" t="s">
        <v>271</v>
      </c>
      <c r="P6" s="400" t="s">
        <v>272</v>
      </c>
      <c r="Q6" s="423" t="s">
        <v>237</v>
      </c>
      <c r="R6" s="924" t="s">
        <v>337</v>
      </c>
      <c r="S6" s="925"/>
      <c r="T6" s="925"/>
      <c r="U6" s="926"/>
      <c r="V6" s="930" t="s">
        <v>338</v>
      </c>
    </row>
    <row r="7" spans="2:29" ht="37.5" customHeight="1">
      <c r="C7" s="908"/>
      <c r="D7" s="272"/>
      <c r="E7" s="281"/>
      <c r="F7" s="285" t="s">
        <v>273</v>
      </c>
      <c r="G7" s="285" t="s">
        <v>72</v>
      </c>
      <c r="H7" s="309" t="s">
        <v>157</v>
      </c>
      <c r="I7" s="325" t="s">
        <v>274</v>
      </c>
      <c r="J7" s="390" t="s">
        <v>299</v>
      </c>
      <c r="K7" s="346"/>
      <c r="L7" s="309" t="s">
        <v>220</v>
      </c>
      <c r="M7" s="368"/>
      <c r="N7" s="378" t="s">
        <v>276</v>
      </c>
      <c r="O7" s="390" t="s">
        <v>161</v>
      </c>
      <c r="P7" s="401" t="s">
        <v>277</v>
      </c>
      <c r="Q7" s="423" t="s">
        <v>220</v>
      </c>
      <c r="R7" s="927"/>
      <c r="S7" s="928"/>
      <c r="T7" s="928"/>
      <c r="U7" s="929"/>
      <c r="V7" s="931"/>
      <c r="W7" s="522"/>
      <c r="X7" s="556"/>
    </row>
    <row r="8" spans="2:29" ht="20.100000000000001" customHeight="1">
      <c r="C8" s="500"/>
      <c r="D8" s="273">
        <v>1</v>
      </c>
      <c r="E8" s="909" t="s">
        <v>279</v>
      </c>
      <c r="F8" s="517">
        <f>+G8+J8</f>
        <v>0</v>
      </c>
      <c r="G8" s="517">
        <f>+IF(K8=2,(L8*M8*O8),(L8*M8*O8)-J8)</f>
        <v>0</v>
      </c>
      <c r="H8" s="529">
        <v>1</v>
      </c>
      <c r="I8" s="537">
        <f>+INT(G8*H8)</f>
        <v>0</v>
      </c>
      <c r="J8" s="545">
        <f>+IF(K8=1,INT((L8*M8*O8)-((L8*M8*O8)/1.1)),0)</f>
        <v>0</v>
      </c>
      <c r="K8" s="347"/>
      <c r="L8" s="360"/>
      <c r="M8" s="369"/>
      <c r="N8" s="379"/>
      <c r="O8" s="391"/>
      <c r="P8" s="402"/>
      <c r="Q8" s="558">
        <f>+IF(P8="○",I8,)</f>
        <v>0</v>
      </c>
      <c r="R8" s="452"/>
      <c r="S8" s="468"/>
      <c r="T8" s="468"/>
      <c r="U8" s="483"/>
      <c r="V8" s="634"/>
      <c r="W8" s="522"/>
      <c r="Y8" s="128"/>
      <c r="Z8" s="128"/>
      <c r="AA8" s="128"/>
      <c r="AB8" s="128"/>
      <c r="AC8" s="128"/>
    </row>
    <row r="9" spans="2:29" ht="20.100000000000001" customHeight="1">
      <c r="C9" s="501"/>
      <c r="D9" s="274">
        <f>+D8+1</f>
        <v>2</v>
      </c>
      <c r="E9" s="909"/>
      <c r="F9" s="518">
        <f>+G9+J9</f>
        <v>0</v>
      </c>
      <c r="G9" s="518">
        <f>+IF(K9=2,(L9*M9*O9),(L9*M9*O9)-J9)</f>
        <v>0</v>
      </c>
      <c r="H9" s="530">
        <v>1</v>
      </c>
      <c r="I9" s="538">
        <f>+INT(G9*H9)</f>
        <v>0</v>
      </c>
      <c r="J9" s="546">
        <f>+IF(K9=1,INT((L9*M9*O9)-((L9*M9*O9)/1.1)),0)</f>
        <v>0</v>
      </c>
      <c r="K9" s="348"/>
      <c r="L9" s="361"/>
      <c r="M9" s="370"/>
      <c r="N9" s="380"/>
      <c r="O9" s="392"/>
      <c r="P9" s="403"/>
      <c r="Q9" s="559">
        <f>+IF(P9="○",I9,)</f>
        <v>0</v>
      </c>
      <c r="R9" s="453"/>
      <c r="S9" s="469"/>
      <c r="T9" s="469"/>
      <c r="U9" s="484"/>
      <c r="V9" s="635"/>
      <c r="W9" s="522"/>
      <c r="X9" s="128"/>
      <c r="Y9" s="571"/>
      <c r="Z9" s="571"/>
      <c r="AA9" s="571"/>
      <c r="AB9" s="571"/>
      <c r="AC9" s="571"/>
    </row>
    <row r="10" spans="2:29" ht="20.100000000000001" customHeight="1" thickBot="1">
      <c r="C10" s="502"/>
      <c r="D10" s="275">
        <f>+D9+1</f>
        <v>3</v>
      </c>
      <c r="E10" s="909"/>
      <c r="F10" s="519">
        <f>+G10+J10</f>
        <v>0</v>
      </c>
      <c r="G10" s="519">
        <f>+IF(K10=2,(L10*M10*O10),(L10*M10*O10)-J10)</f>
        <v>0</v>
      </c>
      <c r="H10" s="531">
        <v>1</v>
      </c>
      <c r="I10" s="539">
        <f>+INT(G10*H10)</f>
        <v>0</v>
      </c>
      <c r="J10" s="547">
        <f>+IF(K10=1,INT((L10*M10*O10)-((L10*M10*O10)/1.1)),0)</f>
        <v>0</v>
      </c>
      <c r="K10" s="348"/>
      <c r="L10" s="361"/>
      <c r="M10" s="370"/>
      <c r="N10" s="380"/>
      <c r="O10" s="392"/>
      <c r="P10" s="404"/>
      <c r="Q10" s="560">
        <f>+IF(P10="○",I10,)</f>
        <v>0</v>
      </c>
      <c r="R10" s="454"/>
      <c r="S10" s="470"/>
      <c r="T10" s="470"/>
      <c r="U10" s="485"/>
      <c r="V10" s="636"/>
      <c r="W10" s="522"/>
      <c r="X10" s="128"/>
      <c r="Y10" s="571"/>
      <c r="Z10" s="571"/>
      <c r="AA10" s="571"/>
      <c r="AB10" s="571"/>
      <c r="AC10" s="571"/>
    </row>
    <row r="11" spans="2:29" ht="20.100000000000001" customHeight="1" thickBot="1">
      <c r="C11" s="503"/>
      <c r="D11" s="945" t="s">
        <v>191</v>
      </c>
      <c r="E11" s="945"/>
      <c r="F11" s="520">
        <f>SUM(F8:F10)</f>
        <v>0</v>
      </c>
      <c r="G11" s="526">
        <f>SUM(G8:G10)</f>
        <v>0</v>
      </c>
      <c r="H11" s="532"/>
      <c r="I11" s="540">
        <f>SUM(I8:I10)</f>
        <v>0</v>
      </c>
      <c r="J11" s="526">
        <f>SUM(J8:J10)</f>
        <v>0</v>
      </c>
      <c r="K11" s="349"/>
      <c r="L11" s="335"/>
      <c r="M11" s="371"/>
      <c r="N11" s="381"/>
      <c r="O11" s="393"/>
      <c r="P11" s="405"/>
      <c r="Q11" s="441">
        <f>SUM(Q8:Q10)</f>
        <v>0</v>
      </c>
      <c r="R11" s="455"/>
      <c r="S11" s="471"/>
      <c r="T11" s="471"/>
      <c r="U11" s="486"/>
      <c r="V11" s="637"/>
      <c r="W11" s="522"/>
      <c r="X11" s="128"/>
      <c r="Y11" s="571"/>
      <c r="Z11" s="571"/>
      <c r="AA11" s="571"/>
      <c r="AB11" s="571"/>
      <c r="AC11" s="571"/>
    </row>
    <row r="12" spans="2:29" ht="20.100000000000001" customHeight="1">
      <c r="C12" s="504"/>
      <c r="D12" s="276">
        <f>+D10+1</f>
        <v>4</v>
      </c>
      <c r="E12" s="907" t="s">
        <v>123</v>
      </c>
      <c r="F12" s="521">
        <f t="shared" ref="F12:F18" si="0">+G12+J12</f>
        <v>0</v>
      </c>
      <c r="G12" s="521">
        <f t="shared" ref="G12:G18" si="1">+IF(K12=2,(L12*M12*O12),(L12*M12*O12)-J12)</f>
        <v>0</v>
      </c>
      <c r="H12" s="533">
        <v>1</v>
      </c>
      <c r="I12" s="541">
        <f t="shared" ref="I12:I18" si="2">+INT(G12*H12)</f>
        <v>0</v>
      </c>
      <c r="J12" s="548">
        <f t="shared" ref="J12:J18" si="3">+IF(K12=1,INT((L12*M12*O12)-((L12*M12*O12)/1.1)),0)</f>
        <v>0</v>
      </c>
      <c r="K12" s="350"/>
      <c r="L12" s="362"/>
      <c r="M12" s="372"/>
      <c r="N12" s="382"/>
      <c r="O12" s="394"/>
      <c r="P12" s="406"/>
      <c r="Q12" s="561">
        <f t="shared" ref="Q12:Q18" si="4">+IF(P12="○",I12,)</f>
        <v>0</v>
      </c>
      <c r="R12" s="456"/>
      <c r="S12" s="472"/>
      <c r="T12" s="472"/>
      <c r="U12" s="487"/>
      <c r="V12" s="641"/>
      <c r="W12" s="522"/>
      <c r="X12" s="128"/>
      <c r="Y12" s="571"/>
      <c r="Z12" s="571"/>
      <c r="AA12" s="571"/>
      <c r="AB12" s="571"/>
      <c r="AC12" s="571"/>
    </row>
    <row r="13" spans="2:29" ht="20.100000000000001" customHeight="1">
      <c r="C13" s="501"/>
      <c r="D13" s="276">
        <f t="shared" ref="D13:D18" si="5">+D12+1</f>
        <v>5</v>
      </c>
      <c r="E13" s="907"/>
      <c r="F13" s="521">
        <f t="shared" si="0"/>
        <v>0</v>
      </c>
      <c r="G13" s="521">
        <f t="shared" si="1"/>
        <v>0</v>
      </c>
      <c r="H13" s="533">
        <v>1</v>
      </c>
      <c r="I13" s="541">
        <f t="shared" si="2"/>
        <v>0</v>
      </c>
      <c r="J13" s="548">
        <f t="shared" si="3"/>
        <v>0</v>
      </c>
      <c r="K13" s="350"/>
      <c r="L13" s="362"/>
      <c r="M13" s="372"/>
      <c r="N13" s="382"/>
      <c r="O13" s="394"/>
      <c r="P13" s="407"/>
      <c r="Q13" s="562">
        <f t="shared" si="4"/>
        <v>0</v>
      </c>
      <c r="R13" s="457"/>
      <c r="S13" s="473"/>
      <c r="T13" s="473"/>
      <c r="U13" s="488"/>
      <c r="V13" s="635"/>
      <c r="W13" s="522"/>
      <c r="X13" s="128"/>
      <c r="Y13" s="571"/>
      <c r="Z13" s="571"/>
      <c r="AA13" s="571"/>
      <c r="AB13" s="571"/>
      <c r="AC13" s="571"/>
    </row>
    <row r="14" spans="2:29" ht="20.100000000000001" customHeight="1">
      <c r="C14" s="501"/>
      <c r="D14" s="276">
        <f t="shared" si="5"/>
        <v>6</v>
      </c>
      <c r="E14" s="907"/>
      <c r="F14" s="521">
        <f t="shared" si="0"/>
        <v>0</v>
      </c>
      <c r="G14" s="521">
        <f t="shared" si="1"/>
        <v>0</v>
      </c>
      <c r="H14" s="533">
        <v>1</v>
      </c>
      <c r="I14" s="541">
        <f t="shared" si="2"/>
        <v>0</v>
      </c>
      <c r="J14" s="548">
        <f t="shared" si="3"/>
        <v>0</v>
      </c>
      <c r="K14" s="350"/>
      <c r="L14" s="362"/>
      <c r="M14" s="372"/>
      <c r="N14" s="382"/>
      <c r="O14" s="394"/>
      <c r="P14" s="407"/>
      <c r="Q14" s="562">
        <f t="shared" si="4"/>
        <v>0</v>
      </c>
      <c r="R14" s="457"/>
      <c r="S14" s="473"/>
      <c r="T14" s="473"/>
      <c r="U14" s="488"/>
      <c r="V14" s="635"/>
      <c r="W14" s="522"/>
      <c r="X14" s="128"/>
      <c r="Y14" s="571"/>
      <c r="Z14" s="571"/>
      <c r="AA14" s="571"/>
      <c r="AB14" s="571"/>
      <c r="AC14" s="571"/>
    </row>
    <row r="15" spans="2:29" ht="20.100000000000001" customHeight="1">
      <c r="C15" s="501"/>
      <c r="D15" s="276">
        <f t="shared" si="5"/>
        <v>7</v>
      </c>
      <c r="E15" s="907"/>
      <c r="F15" s="521">
        <f t="shared" si="0"/>
        <v>0</v>
      </c>
      <c r="G15" s="521">
        <f t="shared" si="1"/>
        <v>0</v>
      </c>
      <c r="H15" s="533">
        <v>1</v>
      </c>
      <c r="I15" s="541">
        <f t="shared" si="2"/>
        <v>0</v>
      </c>
      <c r="J15" s="548">
        <f t="shared" si="3"/>
        <v>0</v>
      </c>
      <c r="K15" s="553"/>
      <c r="L15" s="362"/>
      <c r="M15" s="372"/>
      <c r="N15" s="382"/>
      <c r="O15" s="394"/>
      <c r="P15" s="407"/>
      <c r="Q15" s="562">
        <f t="shared" si="4"/>
        <v>0</v>
      </c>
      <c r="R15" s="457"/>
      <c r="S15" s="473"/>
      <c r="T15" s="473"/>
      <c r="U15" s="488"/>
      <c r="V15" s="635"/>
      <c r="W15" s="522"/>
      <c r="X15" s="128"/>
      <c r="Y15" s="571"/>
      <c r="Z15" s="571"/>
      <c r="AA15" s="571"/>
      <c r="AB15" s="571"/>
      <c r="AC15" s="571"/>
    </row>
    <row r="16" spans="2:29" ht="20.100000000000001" customHeight="1">
      <c r="C16" s="501"/>
      <c r="D16" s="276">
        <f t="shared" si="5"/>
        <v>8</v>
      </c>
      <c r="E16" s="907"/>
      <c r="F16" s="521">
        <f t="shared" si="0"/>
        <v>0</v>
      </c>
      <c r="G16" s="521">
        <f t="shared" si="1"/>
        <v>0</v>
      </c>
      <c r="H16" s="533">
        <v>1</v>
      </c>
      <c r="I16" s="541">
        <f t="shared" si="2"/>
        <v>0</v>
      </c>
      <c r="J16" s="548">
        <f t="shared" si="3"/>
        <v>0</v>
      </c>
      <c r="K16" s="350"/>
      <c r="L16" s="362"/>
      <c r="M16" s="372"/>
      <c r="N16" s="382"/>
      <c r="O16" s="394"/>
      <c r="P16" s="407"/>
      <c r="Q16" s="562">
        <f t="shared" si="4"/>
        <v>0</v>
      </c>
      <c r="R16" s="457"/>
      <c r="S16" s="473"/>
      <c r="T16" s="473"/>
      <c r="U16" s="488"/>
      <c r="V16" s="635"/>
      <c r="W16" s="522"/>
      <c r="X16" s="128"/>
      <c r="Y16" s="571"/>
      <c r="Z16" s="571"/>
      <c r="AA16" s="571"/>
      <c r="AB16" s="571"/>
      <c r="AC16" s="571"/>
    </row>
    <row r="17" spans="3:23" ht="20.100000000000001" customHeight="1">
      <c r="C17" s="501"/>
      <c r="D17" s="274">
        <f t="shared" si="5"/>
        <v>9</v>
      </c>
      <c r="E17" s="907"/>
      <c r="F17" s="518">
        <f t="shared" si="0"/>
        <v>0</v>
      </c>
      <c r="G17" s="518">
        <f t="shared" si="1"/>
        <v>0</v>
      </c>
      <c r="H17" s="530">
        <v>1</v>
      </c>
      <c r="I17" s="538">
        <f t="shared" si="2"/>
        <v>0</v>
      </c>
      <c r="J17" s="546">
        <f t="shared" si="3"/>
        <v>0</v>
      </c>
      <c r="K17" s="351"/>
      <c r="L17" s="363"/>
      <c r="M17" s="373"/>
      <c r="N17" s="383"/>
      <c r="O17" s="395"/>
      <c r="P17" s="408"/>
      <c r="Q17" s="563">
        <f t="shared" si="4"/>
        <v>0</v>
      </c>
      <c r="R17" s="453"/>
      <c r="S17" s="469"/>
      <c r="T17" s="469"/>
      <c r="U17" s="484"/>
      <c r="V17" s="635"/>
      <c r="W17" s="522"/>
    </row>
    <row r="18" spans="3:23" ht="20.100000000000001" customHeight="1" thickBot="1">
      <c r="C18" s="501"/>
      <c r="D18" s="274">
        <f t="shared" si="5"/>
        <v>10</v>
      </c>
      <c r="E18" s="907"/>
      <c r="F18" s="519">
        <f t="shared" si="0"/>
        <v>0</v>
      </c>
      <c r="G18" s="519">
        <f t="shared" si="1"/>
        <v>0</v>
      </c>
      <c r="H18" s="531">
        <v>1</v>
      </c>
      <c r="I18" s="539">
        <f t="shared" si="2"/>
        <v>0</v>
      </c>
      <c r="J18" s="547">
        <f t="shared" si="3"/>
        <v>0</v>
      </c>
      <c r="K18" s="348"/>
      <c r="L18" s="361"/>
      <c r="M18" s="370"/>
      <c r="N18" s="380"/>
      <c r="O18" s="392"/>
      <c r="P18" s="404"/>
      <c r="Q18" s="560">
        <f t="shared" si="4"/>
        <v>0</v>
      </c>
      <c r="R18" s="454"/>
      <c r="S18" s="470"/>
      <c r="T18" s="470"/>
      <c r="U18" s="485"/>
      <c r="V18" s="636"/>
      <c r="W18" s="522"/>
    </row>
    <row r="19" spans="3:23" ht="20.100000000000001" customHeight="1" thickBot="1">
      <c r="C19" s="503"/>
      <c r="D19" s="945" t="s">
        <v>191</v>
      </c>
      <c r="E19" s="945"/>
      <c r="F19" s="520">
        <f>SUM(F12:F18)</f>
        <v>0</v>
      </c>
      <c r="G19" s="526">
        <f>SUM(G12:G18)</f>
        <v>0</v>
      </c>
      <c r="H19" s="532"/>
      <c r="I19" s="540">
        <f>SUM(I12:I18)</f>
        <v>0</v>
      </c>
      <c r="J19" s="526">
        <f>SUM(J12:J18)</f>
        <v>0</v>
      </c>
      <c r="K19" s="349"/>
      <c r="L19" s="335"/>
      <c r="M19" s="371"/>
      <c r="N19" s="381"/>
      <c r="O19" s="393"/>
      <c r="P19" s="405"/>
      <c r="Q19" s="433">
        <f>SUM(Q12:Q18)</f>
        <v>0</v>
      </c>
      <c r="R19" s="458"/>
      <c r="S19" s="474"/>
      <c r="T19" s="474"/>
      <c r="U19" s="489"/>
      <c r="V19" s="637"/>
      <c r="W19" s="522"/>
    </row>
    <row r="20" spans="3:23" ht="20.100000000000001" customHeight="1">
      <c r="C20" s="501"/>
      <c r="D20" s="274">
        <f>+D18+1</f>
        <v>11</v>
      </c>
      <c r="E20" s="909" t="s">
        <v>280</v>
      </c>
      <c r="F20" s="521">
        <f>+G20+J20</f>
        <v>0</v>
      </c>
      <c r="G20" s="521">
        <f>+IF(K20=2,(L20*M20*O20),(L20*M20*O20)-J20)</f>
        <v>0</v>
      </c>
      <c r="H20" s="533">
        <v>1</v>
      </c>
      <c r="I20" s="541">
        <f>+INT(G20*H20)</f>
        <v>0</v>
      </c>
      <c r="J20" s="548">
        <f>+IF(K20=1,INT((L20*M20*O20)-((L20*M20*O20)/1.1)),0)</f>
        <v>0</v>
      </c>
      <c r="K20" s="347"/>
      <c r="L20" s="360"/>
      <c r="M20" s="369"/>
      <c r="N20" s="379"/>
      <c r="O20" s="391"/>
      <c r="P20" s="422"/>
      <c r="Q20" s="431">
        <f>+IF(P20="○",I20,)</f>
        <v>0</v>
      </c>
      <c r="R20" s="456"/>
      <c r="S20" s="472"/>
      <c r="T20" s="472"/>
      <c r="U20" s="487"/>
      <c r="V20" s="641"/>
      <c r="W20" s="522"/>
    </row>
    <row r="21" spans="3:23" ht="20.100000000000001" customHeight="1">
      <c r="C21" s="501"/>
      <c r="D21" s="274">
        <f>+D20+1</f>
        <v>12</v>
      </c>
      <c r="E21" s="907"/>
      <c r="F21" s="518">
        <f>+G21+J21</f>
        <v>0</v>
      </c>
      <c r="G21" s="518">
        <f>+IF(K21=2,(L21*M21*O21),(L21*M21*O21)-J21)</f>
        <v>0</v>
      </c>
      <c r="H21" s="530">
        <v>1</v>
      </c>
      <c r="I21" s="538">
        <f>+INT(G21*H21)</f>
        <v>0</v>
      </c>
      <c r="J21" s="546">
        <f>+IF(K21=1,INT((L21*M21*O21)-((L21*M21*O21)/1.1)),0)</f>
        <v>0</v>
      </c>
      <c r="K21" s="348"/>
      <c r="L21" s="361"/>
      <c r="M21" s="370"/>
      <c r="N21" s="380"/>
      <c r="O21" s="392"/>
      <c r="P21" s="410"/>
      <c r="Q21" s="432">
        <f>+IF(P21="○",I21,)</f>
        <v>0</v>
      </c>
      <c r="R21" s="453"/>
      <c r="S21" s="469"/>
      <c r="T21" s="469"/>
      <c r="U21" s="484"/>
      <c r="V21" s="635"/>
      <c r="W21" s="522"/>
    </row>
    <row r="22" spans="3:23" ht="20.100000000000001" customHeight="1" thickBot="1">
      <c r="C22" s="501"/>
      <c r="D22" s="274">
        <f>+D21+1</f>
        <v>13</v>
      </c>
      <c r="E22" s="910"/>
      <c r="F22" s="519">
        <f>+G22+J22</f>
        <v>0</v>
      </c>
      <c r="G22" s="519">
        <f>+IF(K22=2,(L22*M22*O22),(L22*M22*O22)-J22)</f>
        <v>0</v>
      </c>
      <c r="H22" s="531">
        <v>1</v>
      </c>
      <c r="I22" s="539">
        <f>+INT(G22*H22)</f>
        <v>0</v>
      </c>
      <c r="J22" s="547">
        <f>+IF(K22=1,INT((L22*M22*O22)-((L22*M22*O22)/1.1)),0)</f>
        <v>0</v>
      </c>
      <c r="K22" s="348"/>
      <c r="L22" s="361"/>
      <c r="M22" s="370"/>
      <c r="N22" s="380"/>
      <c r="O22" s="392"/>
      <c r="P22" s="410"/>
      <c r="Q22" s="432">
        <f>+IF(P22="○",I22,)</f>
        <v>0</v>
      </c>
      <c r="R22" s="454"/>
      <c r="S22" s="470"/>
      <c r="T22" s="470"/>
      <c r="U22" s="485"/>
      <c r="V22" s="636"/>
      <c r="W22" s="522"/>
    </row>
    <row r="23" spans="3:23" ht="20.100000000000001" customHeight="1" thickBot="1">
      <c r="C23" s="503"/>
      <c r="D23" s="945" t="s">
        <v>191</v>
      </c>
      <c r="E23" s="945"/>
      <c r="F23" s="520">
        <f>SUM(F20:F22)</f>
        <v>0</v>
      </c>
      <c r="G23" s="526">
        <f>SUM(G20:G22)</f>
        <v>0</v>
      </c>
      <c r="H23" s="532"/>
      <c r="I23" s="540">
        <f>SUM(I20:I22)</f>
        <v>0</v>
      </c>
      <c r="J23" s="526">
        <f>SUM(J20:J22)</f>
        <v>0</v>
      </c>
      <c r="K23" s="349"/>
      <c r="L23" s="335"/>
      <c r="M23" s="371"/>
      <c r="N23" s="381"/>
      <c r="O23" s="393"/>
      <c r="P23" s="405"/>
      <c r="Q23" s="433">
        <f>SUM(Q20:Q22)</f>
        <v>0</v>
      </c>
      <c r="R23" s="458"/>
      <c r="S23" s="474"/>
      <c r="T23" s="474"/>
      <c r="U23" s="489"/>
      <c r="V23" s="637"/>
      <c r="W23" s="522"/>
    </row>
    <row r="24" spans="3:23" ht="20.100000000000001" customHeight="1">
      <c r="C24" s="501"/>
      <c r="D24" s="274">
        <f>+D22+1</f>
        <v>14</v>
      </c>
      <c r="E24" s="905" t="s">
        <v>169</v>
      </c>
      <c r="F24" s="521">
        <f t="shared" ref="F24:F32" si="6">+G24+J24</f>
        <v>0</v>
      </c>
      <c r="G24" s="518">
        <f t="shared" ref="G24:G32" si="7">+IF(K24=2,(L24*M24*O24),(L24*M24*O24)-J24)</f>
        <v>0</v>
      </c>
      <c r="H24" s="530">
        <v>1</v>
      </c>
      <c r="I24" s="538">
        <f t="shared" ref="I24:I32" si="8">+INT(G24*H24)</f>
        <v>0</v>
      </c>
      <c r="J24" s="546">
        <f t="shared" ref="J24:J32" si="9">+IF(K24=1,INT((L24*M24*O24)-((L24*M24*O24)/1.1)),0)</f>
        <v>0</v>
      </c>
      <c r="K24" s="351"/>
      <c r="L24" s="363"/>
      <c r="M24" s="373"/>
      <c r="N24" s="383"/>
      <c r="O24" s="395"/>
      <c r="P24" s="411"/>
      <c r="Q24" s="434">
        <f t="shared" ref="Q24:Q32" si="10">+IF(P24="○",I24,)</f>
        <v>0</v>
      </c>
      <c r="R24" s="453"/>
      <c r="S24" s="469"/>
      <c r="T24" s="469"/>
      <c r="U24" s="484"/>
      <c r="V24" s="635"/>
      <c r="W24" s="522"/>
    </row>
    <row r="25" spans="3:23" ht="20.100000000000001" customHeight="1">
      <c r="C25" s="501"/>
      <c r="D25" s="274">
        <f t="shared" ref="D25:D32" si="11">+D24+1</f>
        <v>15</v>
      </c>
      <c r="E25" s="905"/>
      <c r="F25" s="518">
        <f t="shared" si="6"/>
        <v>0</v>
      </c>
      <c r="G25" s="518">
        <f t="shared" si="7"/>
        <v>0</v>
      </c>
      <c r="H25" s="530">
        <v>1</v>
      </c>
      <c r="I25" s="538">
        <f t="shared" si="8"/>
        <v>0</v>
      </c>
      <c r="J25" s="546">
        <f t="shared" si="9"/>
        <v>0</v>
      </c>
      <c r="K25" s="351"/>
      <c r="L25" s="363"/>
      <c r="M25" s="373"/>
      <c r="N25" s="383"/>
      <c r="O25" s="395"/>
      <c r="P25" s="411"/>
      <c r="Q25" s="434">
        <f t="shared" si="10"/>
        <v>0</v>
      </c>
      <c r="R25" s="453"/>
      <c r="S25" s="469"/>
      <c r="T25" s="469"/>
      <c r="U25" s="484"/>
      <c r="V25" s="635"/>
      <c r="W25" s="522"/>
    </row>
    <row r="26" spans="3:23" ht="20.100000000000001" customHeight="1">
      <c r="C26" s="501"/>
      <c r="D26" s="274">
        <f t="shared" si="11"/>
        <v>16</v>
      </c>
      <c r="E26" s="905"/>
      <c r="F26" s="518">
        <f t="shared" si="6"/>
        <v>0</v>
      </c>
      <c r="G26" s="518">
        <f t="shared" si="7"/>
        <v>0</v>
      </c>
      <c r="H26" s="530">
        <v>1</v>
      </c>
      <c r="I26" s="538">
        <f t="shared" si="8"/>
        <v>0</v>
      </c>
      <c r="J26" s="546">
        <f t="shared" si="9"/>
        <v>0</v>
      </c>
      <c r="K26" s="351"/>
      <c r="L26" s="363"/>
      <c r="M26" s="373"/>
      <c r="N26" s="383"/>
      <c r="O26" s="395"/>
      <c r="P26" s="411"/>
      <c r="Q26" s="434">
        <f t="shared" si="10"/>
        <v>0</v>
      </c>
      <c r="R26" s="459"/>
      <c r="S26" s="630"/>
      <c r="T26" s="630"/>
      <c r="U26" s="631"/>
      <c r="V26" s="635"/>
      <c r="W26" s="522"/>
    </row>
    <row r="27" spans="3:23" ht="20.100000000000001" customHeight="1">
      <c r="C27" s="501"/>
      <c r="D27" s="274">
        <f t="shared" si="11"/>
        <v>17</v>
      </c>
      <c r="E27" s="905"/>
      <c r="F27" s="518">
        <f t="shared" si="6"/>
        <v>0</v>
      </c>
      <c r="G27" s="518">
        <f t="shared" si="7"/>
        <v>0</v>
      </c>
      <c r="H27" s="530">
        <v>1</v>
      </c>
      <c r="I27" s="538">
        <f t="shared" si="8"/>
        <v>0</v>
      </c>
      <c r="J27" s="546">
        <f t="shared" si="9"/>
        <v>0</v>
      </c>
      <c r="K27" s="351"/>
      <c r="L27" s="363"/>
      <c r="M27" s="373"/>
      <c r="N27" s="383"/>
      <c r="O27" s="395"/>
      <c r="P27" s="411"/>
      <c r="Q27" s="434">
        <f t="shared" si="10"/>
        <v>0</v>
      </c>
      <c r="R27" s="459"/>
      <c r="S27" s="630"/>
      <c r="T27" s="630"/>
      <c r="U27" s="631"/>
      <c r="V27" s="635"/>
      <c r="W27" s="522"/>
    </row>
    <row r="28" spans="3:23" ht="20.100000000000001" customHeight="1">
      <c r="C28" s="501"/>
      <c r="D28" s="274">
        <f t="shared" si="11"/>
        <v>18</v>
      </c>
      <c r="E28" s="905"/>
      <c r="F28" s="287">
        <f t="shared" si="6"/>
        <v>0</v>
      </c>
      <c r="G28" s="287">
        <f t="shared" si="7"/>
        <v>0</v>
      </c>
      <c r="H28" s="310">
        <v>1</v>
      </c>
      <c r="I28" s="327">
        <f t="shared" si="8"/>
        <v>0</v>
      </c>
      <c r="J28" s="303">
        <f t="shared" si="9"/>
        <v>0</v>
      </c>
      <c r="K28" s="351"/>
      <c r="L28" s="363"/>
      <c r="M28" s="373"/>
      <c r="N28" s="383"/>
      <c r="O28" s="395"/>
      <c r="P28" s="411"/>
      <c r="Q28" s="434">
        <f t="shared" si="10"/>
        <v>0</v>
      </c>
      <c r="R28" s="459"/>
      <c r="S28" s="630"/>
      <c r="T28" s="630"/>
      <c r="U28" s="631"/>
      <c r="V28" s="635"/>
      <c r="W28" s="522"/>
    </row>
    <row r="29" spans="3:23" ht="20.100000000000001" customHeight="1">
      <c r="C29" s="501"/>
      <c r="D29" s="274">
        <f t="shared" si="11"/>
        <v>19</v>
      </c>
      <c r="E29" s="905"/>
      <c r="F29" s="287">
        <f t="shared" si="6"/>
        <v>0</v>
      </c>
      <c r="G29" s="287">
        <f t="shared" si="7"/>
        <v>0</v>
      </c>
      <c r="H29" s="310">
        <v>1</v>
      </c>
      <c r="I29" s="327">
        <f t="shared" si="8"/>
        <v>0</v>
      </c>
      <c r="J29" s="303">
        <f t="shared" si="9"/>
        <v>0</v>
      </c>
      <c r="K29" s="351"/>
      <c r="L29" s="363"/>
      <c r="M29" s="373"/>
      <c r="N29" s="383"/>
      <c r="O29" s="395"/>
      <c r="P29" s="411"/>
      <c r="Q29" s="434">
        <f t="shared" si="10"/>
        <v>0</v>
      </c>
      <c r="R29" s="453"/>
      <c r="S29" s="469"/>
      <c r="T29" s="469"/>
      <c r="U29" s="484"/>
      <c r="V29" s="635"/>
      <c r="W29" s="522"/>
    </row>
    <row r="30" spans="3:23" ht="20.100000000000001" customHeight="1">
      <c r="C30" s="501"/>
      <c r="D30" s="274">
        <f t="shared" si="11"/>
        <v>20</v>
      </c>
      <c r="E30" s="905"/>
      <c r="F30" s="287">
        <f t="shared" si="6"/>
        <v>0</v>
      </c>
      <c r="G30" s="287">
        <f t="shared" si="7"/>
        <v>0</v>
      </c>
      <c r="H30" s="310">
        <v>1</v>
      </c>
      <c r="I30" s="327">
        <f t="shared" si="8"/>
        <v>0</v>
      </c>
      <c r="J30" s="303">
        <f t="shared" si="9"/>
        <v>0</v>
      </c>
      <c r="K30" s="351"/>
      <c r="L30" s="363"/>
      <c r="M30" s="373"/>
      <c r="N30" s="383"/>
      <c r="O30" s="395"/>
      <c r="P30" s="411"/>
      <c r="Q30" s="434">
        <f t="shared" si="10"/>
        <v>0</v>
      </c>
      <c r="R30" s="453"/>
      <c r="S30" s="469"/>
      <c r="T30" s="469"/>
      <c r="U30" s="484"/>
      <c r="V30" s="635"/>
      <c r="W30" s="522"/>
    </row>
    <row r="31" spans="3:23" ht="20.100000000000001" customHeight="1">
      <c r="C31" s="501"/>
      <c r="D31" s="274">
        <f t="shared" si="11"/>
        <v>21</v>
      </c>
      <c r="E31" s="905"/>
      <c r="F31" s="287">
        <f t="shared" si="6"/>
        <v>0</v>
      </c>
      <c r="G31" s="287">
        <f t="shared" si="7"/>
        <v>0</v>
      </c>
      <c r="H31" s="310">
        <v>1</v>
      </c>
      <c r="I31" s="327">
        <f t="shared" si="8"/>
        <v>0</v>
      </c>
      <c r="J31" s="303">
        <f t="shared" si="9"/>
        <v>0</v>
      </c>
      <c r="K31" s="351"/>
      <c r="L31" s="363"/>
      <c r="M31" s="373"/>
      <c r="N31" s="383"/>
      <c r="O31" s="395"/>
      <c r="P31" s="411"/>
      <c r="Q31" s="434">
        <f t="shared" si="10"/>
        <v>0</v>
      </c>
      <c r="R31" s="459"/>
      <c r="S31" s="630"/>
      <c r="T31" s="630"/>
      <c r="U31" s="631"/>
      <c r="V31" s="635"/>
      <c r="W31" s="522"/>
    </row>
    <row r="32" spans="3:23" ht="20.100000000000001" customHeight="1" thickBot="1">
      <c r="C32" s="501"/>
      <c r="D32" s="274">
        <f t="shared" si="11"/>
        <v>22</v>
      </c>
      <c r="E32" s="905"/>
      <c r="F32" s="288">
        <f t="shared" si="6"/>
        <v>0</v>
      </c>
      <c r="G32" s="288">
        <f t="shared" si="7"/>
        <v>0</v>
      </c>
      <c r="H32" s="310">
        <v>1</v>
      </c>
      <c r="I32" s="328">
        <f t="shared" si="8"/>
        <v>0</v>
      </c>
      <c r="J32" s="338">
        <f t="shared" si="9"/>
        <v>0</v>
      </c>
      <c r="K32" s="348"/>
      <c r="L32" s="361"/>
      <c r="M32" s="370"/>
      <c r="N32" s="380"/>
      <c r="O32" s="392"/>
      <c r="P32" s="410"/>
      <c r="Q32" s="432">
        <f t="shared" si="10"/>
        <v>0</v>
      </c>
      <c r="R32" s="460"/>
      <c r="S32" s="476"/>
      <c r="T32" s="476"/>
      <c r="U32" s="491"/>
      <c r="V32" s="636"/>
      <c r="W32" s="522"/>
    </row>
    <row r="33" spans="3:23" ht="20.100000000000001" customHeight="1" thickBot="1">
      <c r="C33" s="505"/>
      <c r="D33" s="957" t="s">
        <v>191</v>
      </c>
      <c r="E33" s="957"/>
      <c r="F33" s="289">
        <f>SUM(F24:F32)</f>
        <v>0</v>
      </c>
      <c r="G33" s="301">
        <f>SUM(G24:G32)</f>
        <v>0</v>
      </c>
      <c r="H33" s="314"/>
      <c r="I33" s="331">
        <f>SUM(I24:I32)</f>
        <v>0</v>
      </c>
      <c r="J33" s="301">
        <f>SUM(J24:J32)</f>
        <v>0</v>
      </c>
      <c r="K33" s="352"/>
      <c r="L33" s="364"/>
      <c r="M33" s="374"/>
      <c r="N33" s="384"/>
      <c r="O33" s="396"/>
      <c r="P33" s="412"/>
      <c r="Q33" s="435">
        <f>SUM(Q24:Q32)</f>
        <v>0</v>
      </c>
      <c r="R33" s="461"/>
      <c r="S33" s="477"/>
      <c r="T33" s="477"/>
      <c r="U33" s="492"/>
      <c r="V33" s="642"/>
      <c r="W33" s="522"/>
    </row>
    <row r="34" spans="3:23" ht="20.100000000000001" customHeight="1" thickBot="1">
      <c r="C34" s="506"/>
      <c r="D34" s="277">
        <f>+D32+1</f>
        <v>23</v>
      </c>
      <c r="E34" s="911" t="s">
        <v>136</v>
      </c>
      <c r="F34" s="291">
        <f>+G34+J34</f>
        <v>0</v>
      </c>
      <c r="G34" s="291">
        <f>+IF(K34=2,(L34*M34*O34),(L34*M34*O34)-J34)</f>
        <v>0</v>
      </c>
      <c r="H34" s="315">
        <v>1</v>
      </c>
      <c r="I34" s="332">
        <f>+INT(G34*H34)</f>
        <v>0</v>
      </c>
      <c r="J34" s="339">
        <f>+IF(K34=1,INT((L34*M34*O34)-((L34*M34*O34)/1.1)),0)</f>
        <v>0</v>
      </c>
      <c r="K34" s="353"/>
      <c r="L34" s="365"/>
      <c r="M34" s="375"/>
      <c r="N34" s="385"/>
      <c r="O34" s="397"/>
      <c r="P34" s="413"/>
      <c r="Q34" s="436">
        <f>+IF(P34="○",I34,)</f>
        <v>0</v>
      </c>
      <c r="R34" s="959"/>
      <c r="S34" s="960"/>
      <c r="T34" s="960"/>
      <c r="U34" s="961"/>
      <c r="V34" s="643"/>
      <c r="W34" s="522"/>
    </row>
    <row r="35" spans="3:23" ht="20.100000000000001" customHeight="1" thickBot="1">
      <c r="C35" s="501"/>
      <c r="D35" s="274">
        <f>+D34+1</f>
        <v>24</v>
      </c>
      <c r="E35" s="911"/>
      <c r="F35" s="290">
        <f>+G35+J35</f>
        <v>0</v>
      </c>
      <c r="G35" s="290">
        <f>+IF(K35=2,(L35*M35*O35),(L35*M35*O35)-J35)</f>
        <v>0</v>
      </c>
      <c r="H35" s="313">
        <v>1</v>
      </c>
      <c r="I35" s="330">
        <f>+INT(G35*H35)</f>
        <v>0</v>
      </c>
      <c r="J35" s="164">
        <f>+IF(K35=1,INT((L35*M35*O35)-((L35*M35*O35)/1.1)),0)</f>
        <v>0</v>
      </c>
      <c r="K35" s="350"/>
      <c r="L35" s="362"/>
      <c r="M35" s="372"/>
      <c r="N35" s="382"/>
      <c r="O35" s="394"/>
      <c r="P35" s="414"/>
      <c r="Q35" s="437">
        <f>+IF(P35="○",I35,)</f>
        <v>0</v>
      </c>
      <c r="R35" s="457"/>
      <c r="S35" s="473"/>
      <c r="T35" s="473"/>
      <c r="U35" s="488"/>
      <c r="V35" s="644"/>
      <c r="W35" s="522"/>
    </row>
    <row r="36" spans="3:23" ht="20.100000000000001" customHeight="1" thickBot="1">
      <c r="C36" s="501"/>
      <c r="D36" s="274">
        <f>+D35+1</f>
        <v>25</v>
      </c>
      <c r="E36" s="911"/>
      <c r="F36" s="290">
        <f>+G36+J36</f>
        <v>0</v>
      </c>
      <c r="G36" s="290">
        <f>+IF(K36=2,(L36*M36*O36),(L36*M36*O36)-J36)</f>
        <v>0</v>
      </c>
      <c r="H36" s="313">
        <v>1</v>
      </c>
      <c r="I36" s="330">
        <f>+INT(G36*H36)</f>
        <v>0</v>
      </c>
      <c r="J36" s="164">
        <f>+IF(K36=1,INT((L36*M36*O36)-((L36*M36*O36)/1.1)),0)</f>
        <v>0</v>
      </c>
      <c r="K36" s="350"/>
      <c r="L36" s="362"/>
      <c r="M36" s="372"/>
      <c r="N36" s="382"/>
      <c r="O36" s="394"/>
      <c r="P36" s="414"/>
      <c r="Q36" s="437">
        <f>+IF(P36="○",I36,)</f>
        <v>0</v>
      </c>
      <c r="R36" s="457"/>
      <c r="S36" s="473"/>
      <c r="T36" s="473"/>
      <c r="U36" s="488"/>
      <c r="V36" s="644"/>
      <c r="W36" s="522"/>
    </row>
    <row r="37" spans="3:23" ht="20.100000000000001" customHeight="1" thickBot="1">
      <c r="C37" s="501"/>
      <c r="D37" s="274">
        <f>+D36+1</f>
        <v>26</v>
      </c>
      <c r="E37" s="911"/>
      <c r="F37" s="287">
        <f>+G37+J37</f>
        <v>0</v>
      </c>
      <c r="G37" s="287">
        <f>+IF(K37=2,(L37*M37*O37),(L37*M37*O37)-J37)</f>
        <v>0</v>
      </c>
      <c r="H37" s="310">
        <v>1</v>
      </c>
      <c r="I37" s="327">
        <f>+INT(G37*H37)</f>
        <v>0</v>
      </c>
      <c r="J37" s="303">
        <f>+IF(K37=1,INT((L37*M37*O37)-((L37*M37*O37)/1.1)),0)</f>
        <v>0</v>
      </c>
      <c r="K37" s="351"/>
      <c r="L37" s="363"/>
      <c r="M37" s="373"/>
      <c r="N37" s="383"/>
      <c r="O37" s="395"/>
      <c r="P37" s="411"/>
      <c r="Q37" s="434">
        <f>+IF(P37="○",I37,)</f>
        <v>0</v>
      </c>
      <c r="R37" s="453"/>
      <c r="S37" s="469"/>
      <c r="T37" s="469"/>
      <c r="U37" s="484"/>
      <c r="V37" s="635"/>
      <c r="W37" s="522"/>
    </row>
    <row r="38" spans="3:23" ht="20.100000000000001" customHeight="1" thickBot="1">
      <c r="C38" s="501"/>
      <c r="D38" s="274">
        <f>+D37+1</f>
        <v>27</v>
      </c>
      <c r="E38" s="911"/>
      <c r="F38" s="288">
        <f>+G38+J38</f>
        <v>0</v>
      </c>
      <c r="G38" s="288">
        <f>+IF(K38=2,(L38*M38*O38),(L38*M38*O38)-J38)</f>
        <v>0</v>
      </c>
      <c r="H38" s="311">
        <v>1</v>
      </c>
      <c r="I38" s="328">
        <f>+INT(G38*H38)</f>
        <v>0</v>
      </c>
      <c r="J38" s="338">
        <f>+IF(K38=1,INT((L38*M38*O38)-((L38*M38*O38)/1.1)),0)</f>
        <v>0</v>
      </c>
      <c r="K38" s="348"/>
      <c r="L38" s="361"/>
      <c r="M38" s="370"/>
      <c r="N38" s="380"/>
      <c r="O38" s="392"/>
      <c r="P38" s="410"/>
      <c r="Q38" s="432">
        <f>+IF(P38="○",I38,)</f>
        <v>0</v>
      </c>
      <c r="R38" s="454"/>
      <c r="S38" s="470"/>
      <c r="T38" s="470"/>
      <c r="U38" s="485"/>
      <c r="V38" s="636"/>
      <c r="W38" s="522"/>
    </row>
    <row r="39" spans="3:23" ht="20.100000000000001" customHeight="1" thickBot="1">
      <c r="C39" s="503"/>
      <c r="D39" s="945" t="s">
        <v>191</v>
      </c>
      <c r="E39" s="945"/>
      <c r="F39" s="289">
        <f>SUM(F34:F38)</f>
        <v>0</v>
      </c>
      <c r="G39" s="300">
        <f>SUM(G34:G38)</f>
        <v>0</v>
      </c>
      <c r="H39" s="312"/>
      <c r="I39" s="329">
        <f>SUM(I34:I38)</f>
        <v>0</v>
      </c>
      <c r="J39" s="300">
        <f>SUM(J34:J38)</f>
        <v>0</v>
      </c>
      <c r="K39" s="349"/>
      <c r="L39" s="335"/>
      <c r="M39" s="371"/>
      <c r="N39" s="381"/>
      <c r="O39" s="393"/>
      <c r="P39" s="405"/>
      <c r="Q39" s="433">
        <f>SUM(Q34:Q38)</f>
        <v>0</v>
      </c>
      <c r="R39" s="932" t="str">
        <f>+IF(AND(J39&gt;0,J39&gt;=(J93*0.6)),"6割超えています。","")</f>
        <v/>
      </c>
      <c r="S39" s="932"/>
      <c r="T39" s="932"/>
      <c r="U39" s="932"/>
      <c r="V39" s="637"/>
      <c r="W39" s="522"/>
    </row>
    <row r="40" spans="3:23" ht="20.100000000000001" customHeight="1">
      <c r="C40" s="501"/>
      <c r="D40" s="274">
        <f>D38+1</f>
        <v>28</v>
      </c>
      <c r="E40" s="909" t="s">
        <v>281</v>
      </c>
      <c r="F40" s="290">
        <f>+G40+J40</f>
        <v>0</v>
      </c>
      <c r="G40" s="287">
        <f>+IF(K40=2,(L40*M40*O40),(L40*M40*O40)-J40)</f>
        <v>0</v>
      </c>
      <c r="H40" s="310">
        <v>1</v>
      </c>
      <c r="I40" s="327">
        <f>+INT(G40*H40)</f>
        <v>0</v>
      </c>
      <c r="J40" s="303">
        <f>+IF(K40=1,INT((L40*M40*O40)-((L40*M40*O40)/1.1)),0)</f>
        <v>0</v>
      </c>
      <c r="K40" s="351"/>
      <c r="L40" s="363"/>
      <c r="M40" s="373"/>
      <c r="N40" s="383"/>
      <c r="O40" s="395"/>
      <c r="P40" s="406"/>
      <c r="Q40" s="561">
        <f>+IF(P40="○",I40,)</f>
        <v>0</v>
      </c>
      <c r="R40" s="459"/>
      <c r="S40" s="630"/>
      <c r="T40" s="630"/>
      <c r="U40" s="631"/>
      <c r="V40" s="641"/>
      <c r="W40" s="522"/>
    </row>
    <row r="41" spans="3:23" ht="20.100000000000001" customHeight="1">
      <c r="C41" s="501"/>
      <c r="D41" s="274">
        <f>+D40+1</f>
        <v>29</v>
      </c>
      <c r="E41" s="907"/>
      <c r="F41" s="287">
        <f>+G41+J41</f>
        <v>0</v>
      </c>
      <c r="G41" s="287">
        <f>+IF(K41=2,(L41*M41*O41),(L41*M41*O41)-J41)</f>
        <v>0</v>
      </c>
      <c r="H41" s="310">
        <v>1</v>
      </c>
      <c r="I41" s="327">
        <f>+INT(G41*H41)</f>
        <v>0</v>
      </c>
      <c r="J41" s="303">
        <f>+IF(K41=1,INT((L41*M41*O41)-((L41*M41*O41)/1.1)),0)</f>
        <v>0</v>
      </c>
      <c r="K41" s="351"/>
      <c r="L41" s="363"/>
      <c r="M41" s="373"/>
      <c r="N41" s="383"/>
      <c r="O41" s="395"/>
      <c r="P41" s="408"/>
      <c r="Q41" s="563">
        <f>+IF(P41="○",I41,)</f>
        <v>0</v>
      </c>
      <c r="R41" s="459"/>
      <c r="S41" s="630"/>
      <c r="T41" s="630"/>
      <c r="U41" s="631"/>
      <c r="V41" s="635"/>
      <c r="W41" s="522"/>
    </row>
    <row r="42" spans="3:23" ht="20.100000000000001" customHeight="1" thickBot="1">
      <c r="C42" s="501"/>
      <c r="D42" s="274">
        <f>+D41+1</f>
        <v>30</v>
      </c>
      <c r="E42" s="910"/>
      <c r="F42" s="288">
        <f>+G42+J42</f>
        <v>0</v>
      </c>
      <c r="G42" s="287">
        <f>+IF(K42=2,(L42*M42*O42),(L42*M42*O42)-J42)</f>
        <v>0</v>
      </c>
      <c r="H42" s="310">
        <v>1</v>
      </c>
      <c r="I42" s="327">
        <f>+INT(G42*H42)</f>
        <v>0</v>
      </c>
      <c r="J42" s="303">
        <f>+IF(K42=1,INT((L42*M42*O42)-((L42*M42*O42)/1.1)),0)</f>
        <v>0</v>
      </c>
      <c r="K42" s="351"/>
      <c r="L42" s="363"/>
      <c r="M42" s="373"/>
      <c r="N42" s="383"/>
      <c r="O42" s="395"/>
      <c r="P42" s="404"/>
      <c r="Q42" s="560">
        <f>+IF(P42="○",I42,)</f>
        <v>0</v>
      </c>
      <c r="R42" s="459"/>
      <c r="S42" s="630"/>
      <c r="T42" s="630"/>
      <c r="U42" s="631"/>
      <c r="V42" s="635"/>
      <c r="W42" s="522"/>
    </row>
    <row r="43" spans="3:23" ht="20.100000000000001" customHeight="1" thickBot="1">
      <c r="C43" s="503"/>
      <c r="D43" s="945" t="s">
        <v>191</v>
      </c>
      <c r="E43" s="945"/>
      <c r="F43" s="289">
        <f>SUM(F40:F42)</f>
        <v>0</v>
      </c>
      <c r="G43" s="300">
        <f>SUM(G40:G42)</f>
        <v>0</v>
      </c>
      <c r="H43" s="312"/>
      <c r="I43" s="329">
        <f>SUM(I40:I42)</f>
        <v>0</v>
      </c>
      <c r="J43" s="300">
        <f>SUM(J40:J42)</f>
        <v>0</v>
      </c>
      <c r="K43" s="349"/>
      <c r="L43" s="335"/>
      <c r="M43" s="371"/>
      <c r="N43" s="381"/>
      <c r="O43" s="393"/>
      <c r="P43" s="405"/>
      <c r="Q43" s="441">
        <f>SUM(Q40:Q42)</f>
        <v>0</v>
      </c>
      <c r="R43" s="458"/>
      <c r="S43" s="474"/>
      <c r="T43" s="474"/>
      <c r="U43" s="489"/>
      <c r="V43" s="637"/>
      <c r="W43" s="522"/>
    </row>
    <row r="44" spans="3:23" ht="20.100000000000001" customHeight="1">
      <c r="C44" s="501"/>
      <c r="D44" s="274">
        <f>+D42+1</f>
        <v>31</v>
      </c>
      <c r="E44" s="909" t="s">
        <v>264</v>
      </c>
      <c r="F44" s="290">
        <f>+G44+J44</f>
        <v>0</v>
      </c>
      <c r="G44" s="287">
        <f>+IF(K44=2,(L44*M44*O44),(L44*M44*O44)-J44)</f>
        <v>0</v>
      </c>
      <c r="H44" s="310">
        <v>1</v>
      </c>
      <c r="I44" s="327">
        <f>+INT(G44*H44)</f>
        <v>0</v>
      </c>
      <c r="J44" s="303">
        <f>+IF(K44=1,INT((L44*M44*O44)-((L44*M44*O44)/1.1)),0)</f>
        <v>0</v>
      </c>
      <c r="K44" s="351"/>
      <c r="L44" s="363"/>
      <c r="M44" s="373"/>
      <c r="N44" s="383"/>
      <c r="O44" s="395"/>
      <c r="P44" s="406"/>
      <c r="Q44" s="561">
        <f>+IF(P44="○",I44,)</f>
        <v>0</v>
      </c>
      <c r="R44" s="459"/>
      <c r="S44" s="630"/>
      <c r="T44" s="630"/>
      <c r="U44" s="631"/>
      <c r="V44" s="635"/>
      <c r="W44" s="522"/>
    </row>
    <row r="45" spans="3:23" ht="20.100000000000001" customHeight="1">
      <c r="C45" s="501"/>
      <c r="D45" s="274">
        <f>+D44+1</f>
        <v>32</v>
      </c>
      <c r="E45" s="907"/>
      <c r="F45" s="287">
        <f>+G45+J45</f>
        <v>0</v>
      </c>
      <c r="G45" s="287">
        <f>+IF(K45=2,(L45*M45*O45),(L45*M45*O45)-J45)</f>
        <v>0</v>
      </c>
      <c r="H45" s="310">
        <v>1</v>
      </c>
      <c r="I45" s="327">
        <f>+INT(G45*H45)</f>
        <v>0</v>
      </c>
      <c r="J45" s="303">
        <f>+IF(K45=1,INT((L45*M45*O45)-((L45*M45*O45)/1.1)),0)</f>
        <v>0</v>
      </c>
      <c r="K45" s="351"/>
      <c r="L45" s="363"/>
      <c r="M45" s="373"/>
      <c r="N45" s="383"/>
      <c r="O45" s="395"/>
      <c r="P45" s="408"/>
      <c r="Q45" s="563">
        <f>+IF(P45="○",I45,)</f>
        <v>0</v>
      </c>
      <c r="R45" s="459"/>
      <c r="S45" s="630"/>
      <c r="T45" s="630"/>
      <c r="U45" s="631"/>
      <c r="V45" s="635"/>
      <c r="W45" s="522"/>
    </row>
    <row r="46" spans="3:23" ht="20.100000000000001" customHeight="1" thickBot="1">
      <c r="C46" s="501"/>
      <c r="D46" s="274">
        <f>+D45+1</f>
        <v>33</v>
      </c>
      <c r="E46" s="910"/>
      <c r="F46" s="288">
        <f>+G46+J46</f>
        <v>0</v>
      </c>
      <c r="G46" s="287">
        <f>+IF(K46=2,(L46*M46*O46),(L46*M46*O46)-J46)</f>
        <v>0</v>
      </c>
      <c r="H46" s="310">
        <v>1</v>
      </c>
      <c r="I46" s="327">
        <f>+INT(G46*H46)</f>
        <v>0</v>
      </c>
      <c r="J46" s="303">
        <f>+IF(K46=1,INT((L46*M46*O46)-((L46*M46*O46)/1.1)),0)</f>
        <v>0</v>
      </c>
      <c r="K46" s="351"/>
      <c r="L46" s="363"/>
      <c r="M46" s="373"/>
      <c r="N46" s="383"/>
      <c r="O46" s="395"/>
      <c r="P46" s="404"/>
      <c r="Q46" s="560">
        <f>+IF(P46="○",I46,)</f>
        <v>0</v>
      </c>
      <c r="R46" s="459"/>
      <c r="S46" s="630"/>
      <c r="T46" s="630"/>
      <c r="U46" s="631"/>
      <c r="V46" s="635"/>
      <c r="W46" s="522"/>
    </row>
    <row r="47" spans="3:23" ht="20.100000000000001" customHeight="1" thickBot="1">
      <c r="C47" s="503"/>
      <c r="D47" s="945" t="s">
        <v>191</v>
      </c>
      <c r="E47" s="945"/>
      <c r="F47" s="289">
        <f>SUM(F44:F46)</f>
        <v>0</v>
      </c>
      <c r="G47" s="300">
        <f>SUM(G44:G46)</f>
        <v>0</v>
      </c>
      <c r="H47" s="312"/>
      <c r="I47" s="329">
        <f>SUM(I44:I46)</f>
        <v>0</v>
      </c>
      <c r="J47" s="300">
        <f>SUM(J44:J46)</f>
        <v>0</v>
      </c>
      <c r="K47" s="349"/>
      <c r="L47" s="335"/>
      <c r="M47" s="371"/>
      <c r="N47" s="381"/>
      <c r="O47" s="393"/>
      <c r="P47" s="405"/>
      <c r="Q47" s="441">
        <f>SUM(Q44:Q46)</f>
        <v>0</v>
      </c>
      <c r="R47" s="458"/>
      <c r="S47" s="474"/>
      <c r="T47" s="474"/>
      <c r="U47" s="489"/>
      <c r="V47" s="637"/>
      <c r="W47" s="522"/>
    </row>
    <row r="48" spans="3:23" ht="20.100000000000001" customHeight="1">
      <c r="C48" s="501"/>
      <c r="D48" s="274">
        <f>+D46+1</f>
        <v>34</v>
      </c>
      <c r="E48" s="909" t="s">
        <v>282</v>
      </c>
      <c r="F48" s="290">
        <f>+G48+J48</f>
        <v>0</v>
      </c>
      <c r="G48" s="287">
        <f>+IF(K48=2,(L48*M48*O48),(L48*M48*O48)-J48)</f>
        <v>0</v>
      </c>
      <c r="H48" s="310">
        <v>1</v>
      </c>
      <c r="I48" s="327">
        <f>+INT(G48*H48)</f>
        <v>0</v>
      </c>
      <c r="J48" s="303">
        <f>+IF(K48=1,INT((L48*M48*O48)-((L48*M48*O48)/1.1)),0)</f>
        <v>0</v>
      </c>
      <c r="K48" s="351"/>
      <c r="L48" s="363"/>
      <c r="M48" s="373"/>
      <c r="N48" s="383"/>
      <c r="O48" s="395"/>
      <c r="P48" s="406"/>
      <c r="Q48" s="561">
        <f>+IF(P48="○",I48,)</f>
        <v>0</v>
      </c>
      <c r="R48" s="459"/>
      <c r="S48" s="630"/>
      <c r="T48" s="630"/>
      <c r="U48" s="631"/>
      <c r="V48" s="635"/>
      <c r="W48" s="522"/>
    </row>
    <row r="49" spans="3:23" ht="20.100000000000001" customHeight="1">
      <c r="C49" s="501"/>
      <c r="D49" s="274">
        <f>+D48+1</f>
        <v>35</v>
      </c>
      <c r="E49" s="907"/>
      <c r="F49" s="287">
        <f>+G49+J49</f>
        <v>0</v>
      </c>
      <c r="G49" s="287">
        <f>+IF(K49=2,(L49*M49*O49),(L49*M49*O49)-J49)</f>
        <v>0</v>
      </c>
      <c r="H49" s="310">
        <v>1</v>
      </c>
      <c r="I49" s="327">
        <f>+INT(G49*H49)</f>
        <v>0</v>
      </c>
      <c r="J49" s="303">
        <f>+IF(K49=1,INT((L49*M49*O49)-((L49*M49*O49)/1.1)),0)</f>
        <v>0</v>
      </c>
      <c r="K49" s="351"/>
      <c r="L49" s="363"/>
      <c r="M49" s="373"/>
      <c r="N49" s="383"/>
      <c r="O49" s="395"/>
      <c r="P49" s="408"/>
      <c r="Q49" s="563">
        <f>+IF(P49="○",I49,)</f>
        <v>0</v>
      </c>
      <c r="R49" s="459"/>
      <c r="S49" s="630"/>
      <c r="T49" s="630"/>
      <c r="U49" s="631"/>
      <c r="V49" s="635"/>
      <c r="W49" s="522"/>
    </row>
    <row r="50" spans="3:23" ht="20.100000000000001" customHeight="1" thickBot="1">
      <c r="C50" s="501"/>
      <c r="D50" s="274">
        <f>+D49+1</f>
        <v>36</v>
      </c>
      <c r="E50" s="910"/>
      <c r="F50" s="288">
        <f>+G50+J50</f>
        <v>0</v>
      </c>
      <c r="G50" s="287">
        <f>+IF(K50=2,(L50*M50*O50),(L50*M50*O50)-J50)</f>
        <v>0</v>
      </c>
      <c r="H50" s="310">
        <v>1</v>
      </c>
      <c r="I50" s="327">
        <f>+INT(G50*H50)</f>
        <v>0</v>
      </c>
      <c r="J50" s="303">
        <f>+IF(K50=1,INT((L50*M50*O50)-((L50*M50*O50)/1.1)),0)</f>
        <v>0</v>
      </c>
      <c r="K50" s="351"/>
      <c r="L50" s="363"/>
      <c r="M50" s="373"/>
      <c r="N50" s="383"/>
      <c r="O50" s="395"/>
      <c r="P50" s="404"/>
      <c r="Q50" s="560">
        <f>+IF(P50="○",I50,)</f>
        <v>0</v>
      </c>
      <c r="R50" s="459"/>
      <c r="S50" s="630"/>
      <c r="T50" s="630"/>
      <c r="U50" s="631"/>
      <c r="V50" s="635"/>
      <c r="W50" s="522"/>
    </row>
    <row r="51" spans="3:23" ht="20.100000000000001" customHeight="1" thickBot="1">
      <c r="C51" s="503"/>
      <c r="D51" s="945" t="s">
        <v>191</v>
      </c>
      <c r="E51" s="945"/>
      <c r="F51" s="289">
        <f>SUM(F48:F50)</f>
        <v>0</v>
      </c>
      <c r="G51" s="302">
        <f>SUM(G48:G50)</f>
        <v>0</v>
      </c>
      <c r="H51" s="312"/>
      <c r="I51" s="329">
        <f>SUM(I48:I50)</f>
        <v>0</v>
      </c>
      <c r="J51" s="300">
        <f>SUM(J48:J50)</f>
        <v>0</v>
      </c>
      <c r="K51" s="349"/>
      <c r="L51" s="335"/>
      <c r="M51" s="371"/>
      <c r="N51" s="381"/>
      <c r="O51" s="393"/>
      <c r="P51" s="405"/>
      <c r="Q51" s="441">
        <f>SUM(Q48:Q50)</f>
        <v>0</v>
      </c>
      <c r="R51" s="458"/>
      <c r="S51" s="474"/>
      <c r="T51" s="474"/>
      <c r="U51" s="489"/>
      <c r="V51" s="637"/>
      <c r="W51" s="522"/>
    </row>
    <row r="52" spans="3:23" ht="20.100000000000001" customHeight="1">
      <c r="C52" s="501"/>
      <c r="D52" s="276">
        <f>+D50+1</f>
        <v>37</v>
      </c>
      <c r="E52" s="907" t="s">
        <v>283</v>
      </c>
      <c r="F52" s="291">
        <f t="shared" ref="F52:F59" si="12">+G52+J52</f>
        <v>0</v>
      </c>
      <c r="G52" s="290">
        <f t="shared" ref="G52:G59" si="13">+IF(K52=2,(L52*M52*O52),(L52*M52*O52)-J52)</f>
        <v>0</v>
      </c>
      <c r="H52" s="313">
        <v>1</v>
      </c>
      <c r="I52" s="330">
        <f t="shared" ref="I52:I59" si="14">+INT(G52*H52)</f>
        <v>0</v>
      </c>
      <c r="J52" s="164">
        <f t="shared" ref="J52:J59" si="15">+IF(K52=1,INT((L52*M52*O52)-((L52*M52*O52)/1.1)),0)</f>
        <v>0</v>
      </c>
      <c r="K52" s="350"/>
      <c r="L52" s="362"/>
      <c r="M52" s="372"/>
      <c r="N52" s="382"/>
      <c r="O52" s="394"/>
      <c r="P52" s="406"/>
      <c r="Q52" s="561">
        <f t="shared" ref="Q52:Q59" si="16">+IF(P52="○",I52,)</f>
        <v>0</v>
      </c>
      <c r="R52" s="457"/>
      <c r="S52" s="473"/>
      <c r="T52" s="473"/>
      <c r="U52" s="488"/>
      <c r="V52" s="644"/>
      <c r="W52" s="522"/>
    </row>
    <row r="53" spans="3:23" ht="20.100000000000001" customHeight="1">
      <c r="C53" s="501"/>
      <c r="D53" s="274">
        <f t="shared" ref="D53:D59" si="17">+D52+1</f>
        <v>38</v>
      </c>
      <c r="E53" s="907"/>
      <c r="F53" s="287">
        <f t="shared" si="12"/>
        <v>0</v>
      </c>
      <c r="G53" s="287">
        <f t="shared" si="13"/>
        <v>0</v>
      </c>
      <c r="H53" s="310">
        <v>1</v>
      </c>
      <c r="I53" s="327">
        <f t="shared" si="14"/>
        <v>0</v>
      </c>
      <c r="J53" s="303">
        <f t="shared" si="15"/>
        <v>0</v>
      </c>
      <c r="K53" s="351"/>
      <c r="L53" s="363"/>
      <c r="M53" s="373"/>
      <c r="N53" s="383"/>
      <c r="O53" s="395"/>
      <c r="P53" s="408"/>
      <c r="Q53" s="563">
        <f t="shared" si="16"/>
        <v>0</v>
      </c>
      <c r="R53" s="459"/>
      <c r="S53" s="630"/>
      <c r="T53" s="630"/>
      <c r="U53" s="631"/>
      <c r="V53" s="635"/>
      <c r="W53" s="522"/>
    </row>
    <row r="54" spans="3:23" ht="20.100000000000001" customHeight="1">
      <c r="C54" s="501"/>
      <c r="D54" s="274">
        <f t="shared" si="17"/>
        <v>39</v>
      </c>
      <c r="E54" s="907"/>
      <c r="F54" s="287">
        <f t="shared" si="12"/>
        <v>0</v>
      </c>
      <c r="G54" s="287">
        <f t="shared" si="13"/>
        <v>0</v>
      </c>
      <c r="H54" s="310">
        <v>1</v>
      </c>
      <c r="I54" s="327">
        <f t="shared" si="14"/>
        <v>0</v>
      </c>
      <c r="J54" s="303">
        <f t="shared" si="15"/>
        <v>0</v>
      </c>
      <c r="K54" s="351"/>
      <c r="L54" s="363"/>
      <c r="M54" s="373"/>
      <c r="N54" s="383"/>
      <c r="O54" s="395"/>
      <c r="P54" s="408"/>
      <c r="Q54" s="563">
        <f t="shared" si="16"/>
        <v>0</v>
      </c>
      <c r="R54" s="459"/>
      <c r="S54" s="630"/>
      <c r="T54" s="630"/>
      <c r="U54" s="631"/>
      <c r="V54" s="635"/>
      <c r="W54" s="522"/>
    </row>
    <row r="55" spans="3:23" ht="20.100000000000001" customHeight="1">
      <c r="C55" s="501"/>
      <c r="D55" s="274">
        <f t="shared" si="17"/>
        <v>40</v>
      </c>
      <c r="E55" s="907"/>
      <c r="F55" s="287">
        <f t="shared" si="12"/>
        <v>0</v>
      </c>
      <c r="G55" s="287">
        <f t="shared" si="13"/>
        <v>0</v>
      </c>
      <c r="H55" s="310">
        <v>1</v>
      </c>
      <c r="I55" s="327">
        <f t="shared" si="14"/>
        <v>0</v>
      </c>
      <c r="J55" s="303">
        <f t="shared" si="15"/>
        <v>0</v>
      </c>
      <c r="K55" s="351"/>
      <c r="L55" s="363"/>
      <c r="M55" s="373"/>
      <c r="N55" s="383"/>
      <c r="O55" s="395"/>
      <c r="P55" s="408"/>
      <c r="Q55" s="563">
        <f t="shared" si="16"/>
        <v>0</v>
      </c>
      <c r="R55" s="459"/>
      <c r="S55" s="630"/>
      <c r="T55" s="630"/>
      <c r="U55" s="631"/>
      <c r="V55" s="635"/>
      <c r="W55" s="522"/>
    </row>
    <row r="56" spans="3:23" ht="20.100000000000001" customHeight="1">
      <c r="C56" s="501"/>
      <c r="D56" s="274">
        <f t="shared" si="17"/>
        <v>41</v>
      </c>
      <c r="E56" s="907"/>
      <c r="F56" s="287">
        <f t="shared" si="12"/>
        <v>0</v>
      </c>
      <c r="G56" s="287">
        <f t="shared" si="13"/>
        <v>0</v>
      </c>
      <c r="H56" s="310">
        <v>1</v>
      </c>
      <c r="I56" s="327">
        <f t="shared" si="14"/>
        <v>0</v>
      </c>
      <c r="J56" s="303">
        <f t="shared" si="15"/>
        <v>0</v>
      </c>
      <c r="K56" s="351"/>
      <c r="L56" s="363"/>
      <c r="M56" s="373"/>
      <c r="N56" s="383"/>
      <c r="O56" s="395"/>
      <c r="P56" s="408"/>
      <c r="Q56" s="563">
        <f t="shared" si="16"/>
        <v>0</v>
      </c>
      <c r="R56" s="459"/>
      <c r="S56" s="630"/>
      <c r="T56" s="630"/>
      <c r="U56" s="631"/>
      <c r="V56" s="635"/>
      <c r="W56" s="522"/>
    </row>
    <row r="57" spans="3:23" ht="20.100000000000001" customHeight="1">
      <c r="C57" s="501"/>
      <c r="D57" s="274">
        <f t="shared" si="17"/>
        <v>42</v>
      </c>
      <c r="E57" s="907"/>
      <c r="F57" s="287">
        <f t="shared" si="12"/>
        <v>0</v>
      </c>
      <c r="G57" s="287">
        <f t="shared" si="13"/>
        <v>0</v>
      </c>
      <c r="H57" s="310">
        <v>1</v>
      </c>
      <c r="I57" s="327">
        <f t="shared" si="14"/>
        <v>0</v>
      </c>
      <c r="J57" s="303">
        <f t="shared" si="15"/>
        <v>0</v>
      </c>
      <c r="K57" s="351"/>
      <c r="L57" s="363"/>
      <c r="M57" s="373"/>
      <c r="N57" s="383"/>
      <c r="O57" s="395"/>
      <c r="P57" s="408"/>
      <c r="Q57" s="563">
        <f t="shared" si="16"/>
        <v>0</v>
      </c>
      <c r="R57" s="459"/>
      <c r="S57" s="630"/>
      <c r="T57" s="630"/>
      <c r="U57" s="631"/>
      <c r="V57" s="635"/>
      <c r="W57" s="522"/>
    </row>
    <row r="58" spans="3:23" ht="20.100000000000001" customHeight="1">
      <c r="C58" s="501"/>
      <c r="D58" s="274">
        <f t="shared" si="17"/>
        <v>43</v>
      </c>
      <c r="E58" s="907"/>
      <c r="F58" s="287">
        <f t="shared" si="12"/>
        <v>0</v>
      </c>
      <c r="G58" s="287">
        <f t="shared" si="13"/>
        <v>0</v>
      </c>
      <c r="H58" s="310">
        <v>1</v>
      </c>
      <c r="I58" s="327">
        <f t="shared" si="14"/>
        <v>0</v>
      </c>
      <c r="J58" s="303">
        <f t="shared" si="15"/>
        <v>0</v>
      </c>
      <c r="K58" s="351"/>
      <c r="L58" s="363"/>
      <c r="M58" s="373"/>
      <c r="N58" s="383"/>
      <c r="O58" s="395"/>
      <c r="P58" s="408"/>
      <c r="Q58" s="563">
        <f t="shared" si="16"/>
        <v>0</v>
      </c>
      <c r="R58" s="459"/>
      <c r="S58" s="630"/>
      <c r="T58" s="630"/>
      <c r="U58" s="631"/>
      <c r="V58" s="635"/>
      <c r="W58" s="522"/>
    </row>
    <row r="59" spans="3:23" ht="20.100000000000001" customHeight="1" thickBot="1">
      <c r="C59" s="501"/>
      <c r="D59" s="274">
        <f t="shared" si="17"/>
        <v>44</v>
      </c>
      <c r="E59" s="907"/>
      <c r="F59" s="288">
        <f t="shared" si="12"/>
        <v>0</v>
      </c>
      <c r="G59" s="288">
        <f t="shared" si="13"/>
        <v>0</v>
      </c>
      <c r="H59" s="311">
        <v>1</v>
      </c>
      <c r="I59" s="328">
        <f t="shared" si="14"/>
        <v>0</v>
      </c>
      <c r="J59" s="338">
        <f t="shared" si="15"/>
        <v>0</v>
      </c>
      <c r="K59" s="348"/>
      <c r="L59" s="361"/>
      <c r="M59" s="370"/>
      <c r="N59" s="380"/>
      <c r="O59" s="392"/>
      <c r="P59" s="404"/>
      <c r="Q59" s="560">
        <f t="shared" si="16"/>
        <v>0</v>
      </c>
      <c r="R59" s="460"/>
      <c r="S59" s="476"/>
      <c r="T59" s="476"/>
      <c r="U59" s="491"/>
      <c r="V59" s="636"/>
      <c r="W59" s="522"/>
    </row>
    <row r="60" spans="3:23" ht="20.100000000000001" customHeight="1" thickBot="1">
      <c r="C60" s="503"/>
      <c r="D60" s="945" t="s">
        <v>191</v>
      </c>
      <c r="E60" s="945"/>
      <c r="F60" s="289">
        <f>SUM(F52:F59)</f>
        <v>0</v>
      </c>
      <c r="G60" s="300">
        <f>SUM(G52:G59)</f>
        <v>0</v>
      </c>
      <c r="H60" s="312"/>
      <c r="I60" s="329">
        <f>SUM(I52:I59)</f>
        <v>0</v>
      </c>
      <c r="J60" s="300">
        <f>SUM(J52:J59)</f>
        <v>0</v>
      </c>
      <c r="K60" s="349"/>
      <c r="L60" s="335"/>
      <c r="M60" s="371"/>
      <c r="N60" s="381"/>
      <c r="O60" s="393"/>
      <c r="P60" s="405"/>
      <c r="Q60" s="441">
        <f>SUM(Q52:Q59)</f>
        <v>0</v>
      </c>
      <c r="R60" s="455"/>
      <c r="S60" s="471"/>
      <c r="T60" s="471"/>
      <c r="U60" s="486"/>
      <c r="V60" s="637"/>
      <c r="W60" s="522"/>
    </row>
    <row r="61" spans="3:23" ht="20.100000000000001" customHeight="1">
      <c r="C61" s="507"/>
      <c r="D61" s="274">
        <f>+D59+1</f>
        <v>45</v>
      </c>
      <c r="E61" s="909" t="s">
        <v>28</v>
      </c>
      <c r="F61" s="290">
        <f>+G61+J61</f>
        <v>0</v>
      </c>
      <c r="G61" s="290">
        <f>+IF(K61=2,(L61*M61*O61),(L61*M61*O61)-J61)</f>
        <v>0</v>
      </c>
      <c r="H61" s="313">
        <v>1</v>
      </c>
      <c r="I61" s="330">
        <f>+INT(G61*H61)</f>
        <v>0</v>
      </c>
      <c r="J61" s="164">
        <f>+IF(K61=1,INT((L61*M61*O61)-((L61*M61*O61)/1.1)),0)</f>
        <v>0</v>
      </c>
      <c r="K61" s="350"/>
      <c r="L61" s="362"/>
      <c r="M61" s="372"/>
      <c r="N61" s="382"/>
      <c r="O61" s="394"/>
      <c r="P61" s="406"/>
      <c r="Q61" s="561">
        <f>+IF(P61="○",I61,)</f>
        <v>0</v>
      </c>
      <c r="R61" s="942"/>
      <c r="S61" s="943"/>
      <c r="T61" s="943"/>
      <c r="U61" s="944"/>
      <c r="V61" s="638"/>
      <c r="W61" s="522"/>
    </row>
    <row r="62" spans="3:23" ht="20.100000000000001" customHeight="1">
      <c r="C62" s="507"/>
      <c r="D62" s="274">
        <f>+D61+1</f>
        <v>46</v>
      </c>
      <c r="E62" s="907"/>
      <c r="F62" s="287">
        <f>+G62+J62</f>
        <v>0</v>
      </c>
      <c r="G62" s="287">
        <f>+IF(K62=2,(L62*M62*O62),(L62*M62*O62)-J62)</f>
        <v>0</v>
      </c>
      <c r="H62" s="310">
        <v>1</v>
      </c>
      <c r="I62" s="327">
        <f>+INT(G62*H62)</f>
        <v>0</v>
      </c>
      <c r="J62" s="303">
        <f>+IF(K62=1,INT((L62*M62*O62)-((L62*M62*O62)/1.1)),0)</f>
        <v>0</v>
      </c>
      <c r="K62" s="351"/>
      <c r="L62" s="363"/>
      <c r="M62" s="373"/>
      <c r="N62" s="383"/>
      <c r="O62" s="395"/>
      <c r="P62" s="408"/>
      <c r="Q62" s="563">
        <f>+IF(P62="○",I62,)</f>
        <v>0</v>
      </c>
      <c r="R62" s="939"/>
      <c r="S62" s="940"/>
      <c r="T62" s="940"/>
      <c r="U62" s="941"/>
      <c r="V62" s="638"/>
      <c r="W62" s="522"/>
    </row>
    <row r="63" spans="3:23" ht="20.100000000000001" customHeight="1">
      <c r="C63" s="507"/>
      <c r="D63" s="274">
        <f>+D62+1</f>
        <v>47</v>
      </c>
      <c r="E63" s="907"/>
      <c r="F63" s="287">
        <f>+G63+J63</f>
        <v>0</v>
      </c>
      <c r="G63" s="287">
        <f>+IF(K63=2,(L63*M63*O63),(L63*M63*O63)-J63)</f>
        <v>0</v>
      </c>
      <c r="H63" s="310">
        <v>1</v>
      </c>
      <c r="I63" s="327">
        <f>+INT(G63*H63)</f>
        <v>0</v>
      </c>
      <c r="J63" s="303">
        <f>+IF(K63=1,INT((L63*M63*O63)-((L63*M63*O63)/1.1)),0)</f>
        <v>0</v>
      </c>
      <c r="K63" s="351"/>
      <c r="L63" s="363"/>
      <c r="M63" s="373"/>
      <c r="N63" s="383"/>
      <c r="O63" s="395"/>
      <c r="P63" s="408"/>
      <c r="Q63" s="563">
        <f>+IF(P63="○",I63,)</f>
        <v>0</v>
      </c>
      <c r="R63" s="459"/>
      <c r="S63" s="630"/>
      <c r="T63" s="630"/>
      <c r="U63" s="631"/>
      <c r="V63" s="638"/>
      <c r="W63" s="522"/>
    </row>
    <row r="64" spans="3:23" ht="20.100000000000001" customHeight="1">
      <c r="C64" s="507"/>
      <c r="D64" s="274">
        <f>+D63+1</f>
        <v>48</v>
      </c>
      <c r="E64" s="907"/>
      <c r="F64" s="287">
        <f>+G64+J64</f>
        <v>0</v>
      </c>
      <c r="G64" s="287">
        <f>+IF(K64=2,(L64*M64*O64),(L64*M64*O64)-J64)</f>
        <v>0</v>
      </c>
      <c r="H64" s="310">
        <v>1</v>
      </c>
      <c r="I64" s="327">
        <f>+INT(G64*H64)</f>
        <v>0</v>
      </c>
      <c r="J64" s="303">
        <f>+IF(K64=1,INT((L64*M64*O64)-((L64*M64*O64)/1.1)),0)</f>
        <v>0</v>
      </c>
      <c r="K64" s="351"/>
      <c r="L64" s="363"/>
      <c r="M64" s="373"/>
      <c r="N64" s="383"/>
      <c r="O64" s="395"/>
      <c r="P64" s="408"/>
      <c r="Q64" s="563">
        <f>+IF(P64="○",I64,)</f>
        <v>0</v>
      </c>
      <c r="R64" s="459"/>
      <c r="S64" s="630"/>
      <c r="T64" s="630"/>
      <c r="U64" s="631"/>
      <c r="V64" s="638"/>
      <c r="W64" s="522"/>
    </row>
    <row r="65" spans="3:23" ht="20.100000000000001" customHeight="1" thickBot="1">
      <c r="C65" s="507"/>
      <c r="D65" s="274">
        <f>+D64+1</f>
        <v>49</v>
      </c>
      <c r="E65" s="910"/>
      <c r="F65" s="288">
        <f>+G65+J65</f>
        <v>0</v>
      </c>
      <c r="G65" s="288">
        <f>+IF(K65=2,(L65*M65*O65),(L65*M65*O65)-J65)</f>
        <v>0</v>
      </c>
      <c r="H65" s="311">
        <v>1</v>
      </c>
      <c r="I65" s="328">
        <f>+INT(G65*H65)</f>
        <v>0</v>
      </c>
      <c r="J65" s="338">
        <f>+IF(K65=1,INT((L65*M65*O65)-((L65*M65*O65)/1.1)),0)</f>
        <v>0</v>
      </c>
      <c r="K65" s="348"/>
      <c r="L65" s="361"/>
      <c r="M65" s="370"/>
      <c r="N65" s="380"/>
      <c r="O65" s="392"/>
      <c r="P65" s="404"/>
      <c r="Q65" s="560">
        <f>+IF(P65="○",I65,)</f>
        <v>0</v>
      </c>
      <c r="R65" s="460"/>
      <c r="S65" s="476"/>
      <c r="T65" s="476"/>
      <c r="U65" s="491"/>
      <c r="V65" s="639"/>
      <c r="W65" s="522"/>
    </row>
    <row r="66" spans="3:23" ht="20.100000000000001" customHeight="1" thickBot="1">
      <c r="C66" s="508"/>
      <c r="D66" s="906" t="s">
        <v>191</v>
      </c>
      <c r="E66" s="906"/>
      <c r="F66" s="289">
        <f>SUM(F61:F65)</f>
        <v>0</v>
      </c>
      <c r="G66" s="301">
        <f>SUM(G61:G65)</f>
        <v>0</v>
      </c>
      <c r="H66" s="314"/>
      <c r="I66" s="331">
        <f>SUM(I61:I65)</f>
        <v>0</v>
      </c>
      <c r="J66" s="301">
        <f>SUM(J61:J65)</f>
        <v>0</v>
      </c>
      <c r="K66" s="352"/>
      <c r="L66" s="364"/>
      <c r="M66" s="374"/>
      <c r="N66" s="384"/>
      <c r="O66" s="396"/>
      <c r="P66" s="412"/>
      <c r="Q66" s="442">
        <f>SUM(Q61:Q65)</f>
        <v>0</v>
      </c>
      <c r="R66" s="461"/>
      <c r="S66" s="477"/>
      <c r="T66" s="477"/>
      <c r="U66" s="492"/>
      <c r="V66" s="645"/>
      <c r="W66" s="522"/>
    </row>
    <row r="67" spans="3:23" ht="20.100000000000001" customHeight="1" thickBot="1">
      <c r="C67" s="509"/>
      <c r="D67" s="277">
        <f>+D65+1</f>
        <v>50</v>
      </c>
      <c r="E67" s="911" t="s">
        <v>284</v>
      </c>
      <c r="F67" s="291">
        <f>+G67+J67</f>
        <v>0</v>
      </c>
      <c r="G67" s="291">
        <f>+IF(K67=2,(L67*M67*O67),(L67*M67*O67)-J67)</f>
        <v>0</v>
      </c>
      <c r="H67" s="315">
        <v>1</v>
      </c>
      <c r="I67" s="332">
        <f>+INT(G67*H67)</f>
        <v>0</v>
      </c>
      <c r="J67" s="339">
        <f>+IF(K67=1,INT((L67*M67*O67)-((L67*M67*O67)/1.1)),0)</f>
        <v>0</v>
      </c>
      <c r="K67" s="353"/>
      <c r="L67" s="365"/>
      <c r="M67" s="375"/>
      <c r="N67" s="385"/>
      <c r="O67" s="397"/>
      <c r="P67" s="415"/>
      <c r="Q67" s="564">
        <f>+IF(P67="○",I67,)</f>
        <v>0</v>
      </c>
      <c r="R67" s="463"/>
      <c r="S67" s="632"/>
      <c r="T67" s="632"/>
      <c r="U67" s="633"/>
      <c r="V67" s="646"/>
      <c r="W67" s="522"/>
    </row>
    <row r="68" spans="3:23" ht="20.100000000000001" customHeight="1" thickBot="1">
      <c r="C68" s="507"/>
      <c r="D68" s="274">
        <f>+D67+1</f>
        <v>51</v>
      </c>
      <c r="E68" s="911"/>
      <c r="F68" s="287">
        <f>+G68+J68</f>
        <v>0</v>
      </c>
      <c r="G68" s="287">
        <f>+IF(K68=2,(L68*M68*O68),(L68*M68*O68)-J68)</f>
        <v>0</v>
      </c>
      <c r="H68" s="310">
        <v>1</v>
      </c>
      <c r="I68" s="327">
        <f>+INT(G68*H68)</f>
        <v>0</v>
      </c>
      <c r="J68" s="303">
        <f>+IF(K68=1,INT((L68*M68*O68)-((L68*M68*O68)/1.1)),0)</f>
        <v>0</v>
      </c>
      <c r="K68" s="351"/>
      <c r="L68" s="363"/>
      <c r="M68" s="373"/>
      <c r="N68" s="383"/>
      <c r="O68" s="395"/>
      <c r="P68" s="408"/>
      <c r="Q68" s="563">
        <f>+IF(P68="○",I68,)</f>
        <v>0</v>
      </c>
      <c r="R68" s="459"/>
      <c r="S68" s="630"/>
      <c r="T68" s="630"/>
      <c r="U68" s="631"/>
      <c r="V68" s="638"/>
      <c r="W68" s="522"/>
    </row>
    <row r="69" spans="3:23" ht="20.100000000000001" customHeight="1" thickBot="1">
      <c r="C69" s="507"/>
      <c r="D69" s="274">
        <f>+D68+1</f>
        <v>52</v>
      </c>
      <c r="E69" s="911"/>
      <c r="F69" s="287">
        <f>+G69+J69</f>
        <v>0</v>
      </c>
      <c r="G69" s="287">
        <f>+IF(K69=2,(L69*M69*O69),(L69*M69*O69)-J69)</f>
        <v>0</v>
      </c>
      <c r="H69" s="310">
        <v>1</v>
      </c>
      <c r="I69" s="327">
        <f>+INT(G69*H69)</f>
        <v>0</v>
      </c>
      <c r="J69" s="303">
        <f>+IF(K69=1,INT((L69*M69*O69)-((L69*M69*O69)/1.1)),0)</f>
        <v>0</v>
      </c>
      <c r="K69" s="351"/>
      <c r="L69" s="363"/>
      <c r="M69" s="373"/>
      <c r="N69" s="383"/>
      <c r="O69" s="395"/>
      <c r="P69" s="408"/>
      <c r="Q69" s="563">
        <f>+IF(P69="○",I69,)</f>
        <v>0</v>
      </c>
      <c r="R69" s="459"/>
      <c r="S69" s="630"/>
      <c r="T69" s="630"/>
      <c r="U69" s="631"/>
      <c r="V69" s="638"/>
      <c r="W69" s="522"/>
    </row>
    <row r="70" spans="3:23" ht="20.100000000000001" customHeight="1" thickBot="1">
      <c r="C70" s="507"/>
      <c r="D70" s="274">
        <f>+D69+1</f>
        <v>53</v>
      </c>
      <c r="E70" s="911"/>
      <c r="F70" s="288">
        <f>+G70+J70</f>
        <v>0</v>
      </c>
      <c r="G70" s="288">
        <f>+IF(K70=2,(L70*M70*O70),(L70*M70*O70)-J70)</f>
        <v>0</v>
      </c>
      <c r="H70" s="311">
        <v>1</v>
      </c>
      <c r="I70" s="328">
        <f>+INT(G70*H70)</f>
        <v>0</v>
      </c>
      <c r="J70" s="338">
        <f>+IF(K70=1,INT((L70*M70*O70)-((L70*M70*O70)/1.1)),0)</f>
        <v>0</v>
      </c>
      <c r="K70" s="348"/>
      <c r="L70" s="361"/>
      <c r="M70" s="370"/>
      <c r="N70" s="380"/>
      <c r="O70" s="392"/>
      <c r="P70" s="404"/>
      <c r="Q70" s="560">
        <f>+IF(P70="○",I70,)</f>
        <v>0</v>
      </c>
      <c r="R70" s="460"/>
      <c r="S70" s="476"/>
      <c r="T70" s="476"/>
      <c r="U70" s="491"/>
      <c r="V70" s="639"/>
      <c r="W70" s="522"/>
    </row>
    <row r="71" spans="3:23" ht="20.100000000000001" customHeight="1" thickBot="1">
      <c r="C71" s="510"/>
      <c r="D71" s="903" t="s">
        <v>191</v>
      </c>
      <c r="E71" s="903"/>
      <c r="F71" s="289">
        <f>SUM(F67:F70)</f>
        <v>0</v>
      </c>
      <c r="G71" s="300">
        <f>SUM(G67:G70)</f>
        <v>0</v>
      </c>
      <c r="H71" s="312"/>
      <c r="I71" s="329">
        <f>SUM(I67:I70)</f>
        <v>0</v>
      </c>
      <c r="J71" s="300">
        <f>SUM(J67:J70)</f>
        <v>0</v>
      </c>
      <c r="K71" s="349"/>
      <c r="L71" s="335"/>
      <c r="M71" s="371"/>
      <c r="N71" s="381"/>
      <c r="O71" s="393"/>
      <c r="P71" s="405"/>
      <c r="Q71" s="441">
        <f>SUM(Q67:Q70)</f>
        <v>0</v>
      </c>
      <c r="R71" s="455"/>
      <c r="S71" s="471"/>
      <c r="T71" s="471"/>
      <c r="U71" s="486"/>
      <c r="V71" s="640"/>
      <c r="W71" s="522"/>
    </row>
    <row r="72" spans="3:23" ht="20.100000000000001" customHeight="1">
      <c r="C72" s="507"/>
      <c r="D72" s="274">
        <f>+D70+1</f>
        <v>54</v>
      </c>
      <c r="E72" s="909" t="s">
        <v>322</v>
      </c>
      <c r="F72" s="290">
        <f>+G72+J72</f>
        <v>0</v>
      </c>
      <c r="G72" s="287">
        <f>+IF(K72=2,(L72*M72*O72),(L72*M72*O72)-J72)</f>
        <v>0</v>
      </c>
      <c r="H72" s="310">
        <v>1</v>
      </c>
      <c r="I72" s="327">
        <f>+INT(G72*H72)</f>
        <v>0</v>
      </c>
      <c r="J72" s="303">
        <f>+IF(K72=1,INT((L72*M72*O72)-((L72*M72*O72)/1.1)),0)</f>
        <v>0</v>
      </c>
      <c r="K72" s="351"/>
      <c r="L72" s="363"/>
      <c r="M72" s="373"/>
      <c r="N72" s="383"/>
      <c r="O72" s="395"/>
      <c r="P72" s="406"/>
      <c r="Q72" s="561">
        <f>+IF(P72="○",I72,)</f>
        <v>0</v>
      </c>
      <c r="R72" s="942"/>
      <c r="S72" s="943"/>
      <c r="T72" s="943"/>
      <c r="U72" s="944"/>
      <c r="V72" s="641"/>
      <c r="W72" s="522"/>
    </row>
    <row r="73" spans="3:23" ht="20.100000000000001" customHeight="1">
      <c r="C73" s="507"/>
      <c r="D73" s="274">
        <f>+D72+1</f>
        <v>55</v>
      </c>
      <c r="E73" s="907"/>
      <c r="F73" s="287">
        <f>+G73+J73</f>
        <v>0</v>
      </c>
      <c r="G73" s="287">
        <f>+IF(K73=2,(L73*M73*O73),(L73*M73*O73)-J73)</f>
        <v>0</v>
      </c>
      <c r="H73" s="310">
        <v>1</v>
      </c>
      <c r="I73" s="327">
        <f>+INT(G73*H73)</f>
        <v>0</v>
      </c>
      <c r="J73" s="303">
        <f>+IF(K73=1,INT((L73*M73*O73)-((L73*M73*O73)/1.1)),0)</f>
        <v>0</v>
      </c>
      <c r="K73" s="351"/>
      <c r="L73" s="363"/>
      <c r="M73" s="373"/>
      <c r="N73" s="383"/>
      <c r="O73" s="395"/>
      <c r="P73" s="408"/>
      <c r="Q73" s="563">
        <f>+IF(P73="○",I73,)</f>
        <v>0</v>
      </c>
      <c r="R73" s="939"/>
      <c r="S73" s="940"/>
      <c r="T73" s="940"/>
      <c r="U73" s="941"/>
      <c r="V73" s="635"/>
      <c r="W73" s="522"/>
    </row>
    <row r="74" spans="3:23" ht="20.100000000000001" customHeight="1" thickBot="1">
      <c r="C74" s="507"/>
      <c r="D74" s="274">
        <f>+D73+1</f>
        <v>56</v>
      </c>
      <c r="E74" s="910"/>
      <c r="F74" s="288">
        <f>+G74+J74</f>
        <v>0</v>
      </c>
      <c r="G74" s="287">
        <f>+IF(K74=2,(L74*M74*O74),(L74*M74*O74)-J74)</f>
        <v>0</v>
      </c>
      <c r="H74" s="310">
        <v>1</v>
      </c>
      <c r="I74" s="327">
        <f>+INT(G74*H74)</f>
        <v>0</v>
      </c>
      <c r="J74" s="303">
        <f>+IF(K74=1,INT((L74*M74*O74)-((L74*M74*O74)/1.1)),0)</f>
        <v>0</v>
      </c>
      <c r="K74" s="351"/>
      <c r="L74" s="363"/>
      <c r="M74" s="373"/>
      <c r="N74" s="383"/>
      <c r="O74" s="395"/>
      <c r="P74" s="404"/>
      <c r="Q74" s="560">
        <f>+IF(P74="○",I74,)</f>
        <v>0</v>
      </c>
      <c r="R74" s="459"/>
      <c r="S74" s="630"/>
      <c r="T74" s="630"/>
      <c r="U74" s="631"/>
      <c r="V74" s="635"/>
      <c r="W74" s="522"/>
    </row>
    <row r="75" spans="3:23" ht="20.100000000000001" customHeight="1" thickBot="1">
      <c r="C75" s="510"/>
      <c r="D75" s="903" t="s">
        <v>191</v>
      </c>
      <c r="E75" s="903"/>
      <c r="F75" s="289">
        <f>SUM(F72:F74)</f>
        <v>0</v>
      </c>
      <c r="G75" s="300">
        <f>SUM(G72:G74)</f>
        <v>0</v>
      </c>
      <c r="H75" s="312"/>
      <c r="I75" s="329">
        <f>SUM(I72:I74)</f>
        <v>0</v>
      </c>
      <c r="J75" s="300">
        <f>SUM(J72:J74)</f>
        <v>0</v>
      </c>
      <c r="K75" s="349"/>
      <c r="L75" s="335"/>
      <c r="M75" s="371"/>
      <c r="N75" s="381"/>
      <c r="O75" s="393"/>
      <c r="P75" s="405"/>
      <c r="Q75" s="441">
        <f>SUM(Q72:Q74)</f>
        <v>0</v>
      </c>
      <c r="R75" s="458"/>
      <c r="S75" s="474"/>
      <c r="T75" s="474"/>
      <c r="U75" s="489"/>
      <c r="V75" s="637"/>
      <c r="W75" s="522"/>
    </row>
    <row r="76" spans="3:23" ht="20.100000000000001" customHeight="1">
      <c r="C76" s="507"/>
      <c r="D76" s="274">
        <f>+D74+1</f>
        <v>57</v>
      </c>
      <c r="E76" s="905" t="s">
        <v>275</v>
      </c>
      <c r="F76" s="290">
        <f>+G76+J76</f>
        <v>0</v>
      </c>
      <c r="G76" s="287">
        <f>+IF(K76=2,(L76*M76*O76),(L76*M76*O76)-J76)</f>
        <v>0</v>
      </c>
      <c r="H76" s="310">
        <v>1</v>
      </c>
      <c r="I76" s="327">
        <f>+INT(G76*H76)</f>
        <v>0</v>
      </c>
      <c r="J76" s="303">
        <f>+IF(K76=1,INT((L76*M76*O76)-((L76*M76*O76)/1.1)),0)</f>
        <v>0</v>
      </c>
      <c r="K76" s="351"/>
      <c r="L76" s="363"/>
      <c r="M76" s="373"/>
      <c r="N76" s="383"/>
      <c r="O76" s="395"/>
      <c r="P76" s="416"/>
      <c r="Q76" s="565">
        <f>+IF(P76="○",I76,)</f>
        <v>0</v>
      </c>
      <c r="R76" s="464"/>
      <c r="S76" s="480"/>
      <c r="T76" s="480"/>
      <c r="U76" s="495"/>
      <c r="V76" s="641"/>
      <c r="W76" s="522"/>
    </row>
    <row r="77" spans="3:23" ht="20.100000000000001" customHeight="1">
      <c r="C77" s="507"/>
      <c r="D77" s="274">
        <f>+D76+1</f>
        <v>58</v>
      </c>
      <c r="E77" s="905"/>
      <c r="F77" s="290">
        <f>+G77+J77</f>
        <v>0</v>
      </c>
      <c r="G77" s="287">
        <f>+IF(K77=2,(L77*M77*O77),(L77*M77*O77)-J77)</f>
        <v>0</v>
      </c>
      <c r="H77" s="310">
        <v>1</v>
      </c>
      <c r="I77" s="327">
        <f>+INT(G77*H77)</f>
        <v>0</v>
      </c>
      <c r="J77" s="303">
        <f>+IF(K77=1,INT((L77*M77*O77)-((L77*M77*O77)/1.1)),0)</f>
        <v>0</v>
      </c>
      <c r="K77" s="351"/>
      <c r="L77" s="363"/>
      <c r="M77" s="373"/>
      <c r="N77" s="383"/>
      <c r="O77" s="395"/>
      <c r="P77" s="417"/>
      <c r="Q77" s="566">
        <f>+IF(P77="○",I77,)</f>
        <v>0</v>
      </c>
      <c r="R77" s="465"/>
      <c r="S77" s="481"/>
      <c r="T77" s="481"/>
      <c r="U77" s="496"/>
      <c r="V77" s="644"/>
      <c r="W77" s="522"/>
    </row>
    <row r="78" spans="3:23" ht="20.100000000000001" customHeight="1">
      <c r="C78" s="507"/>
      <c r="D78" s="274">
        <f>+D77+1</f>
        <v>59</v>
      </c>
      <c r="E78" s="905"/>
      <c r="F78" s="287">
        <f>+G78+J78</f>
        <v>0</v>
      </c>
      <c r="G78" s="287">
        <f>+IF(K78=2,(L78*M78*O78),(L78*M78*O78)-J78)</f>
        <v>0</v>
      </c>
      <c r="H78" s="310">
        <v>1</v>
      </c>
      <c r="I78" s="327">
        <f>+INT(G78*H78)</f>
        <v>0</v>
      </c>
      <c r="J78" s="303">
        <f>+IF(K78=1,INT((L78*M78*O78)-((L78*M78*O78)/1.1)),0)</f>
        <v>0</v>
      </c>
      <c r="K78" s="351"/>
      <c r="L78" s="363"/>
      <c r="M78" s="373"/>
      <c r="N78" s="383"/>
      <c r="O78" s="395"/>
      <c r="P78" s="417"/>
      <c r="Q78" s="566">
        <f>+IF(P78="○",I78,)</f>
        <v>0</v>
      </c>
      <c r="R78" s="459"/>
      <c r="S78" s="630"/>
      <c r="T78" s="630"/>
      <c r="U78" s="631"/>
      <c r="V78" s="635"/>
      <c r="W78" s="522"/>
    </row>
    <row r="79" spans="3:23" ht="20.100000000000001" customHeight="1" thickBot="1">
      <c r="C79" s="507"/>
      <c r="D79" s="278">
        <f>+D78+1</f>
        <v>60</v>
      </c>
      <c r="E79" s="905"/>
      <c r="F79" s="288">
        <f>+G79+J79</f>
        <v>0</v>
      </c>
      <c r="G79" s="287">
        <f>+IF(K79=2,(L79*M79*O79),(L79*M79*O79)-J79)</f>
        <v>0</v>
      </c>
      <c r="H79" s="310">
        <v>1</v>
      </c>
      <c r="I79" s="327">
        <f>+INT(G79*H79)</f>
        <v>0</v>
      </c>
      <c r="J79" s="303">
        <f>+IF(K79=1,INT((L79*M79*O79)-((L79*M79*O79)/1.1)),0)</f>
        <v>0</v>
      </c>
      <c r="K79" s="351"/>
      <c r="L79" s="363"/>
      <c r="M79" s="373"/>
      <c r="N79" s="383"/>
      <c r="O79" s="395"/>
      <c r="P79" s="418"/>
      <c r="Q79" s="567">
        <f>+IF(P79="○",I79,)</f>
        <v>0</v>
      </c>
      <c r="R79" s="459"/>
      <c r="S79" s="630"/>
      <c r="T79" s="630"/>
      <c r="U79" s="631"/>
      <c r="V79" s="635"/>
      <c r="W79" s="522"/>
    </row>
    <row r="80" spans="3:23" ht="20.100000000000001" customHeight="1" thickBot="1">
      <c r="C80" s="510"/>
      <c r="D80" s="903" t="s">
        <v>191</v>
      </c>
      <c r="E80" s="903"/>
      <c r="F80" s="289">
        <f>SUM(F76:F79)</f>
        <v>0</v>
      </c>
      <c r="G80" s="300">
        <f>SUM(G76:G79)</f>
        <v>0</v>
      </c>
      <c r="H80" s="312"/>
      <c r="I80" s="329">
        <f>SUM(I76:I79)</f>
        <v>0</v>
      </c>
      <c r="J80" s="300">
        <f>SUM(J76:J79)</f>
        <v>0</v>
      </c>
      <c r="K80" s="349"/>
      <c r="L80" s="335"/>
      <c r="M80" s="371"/>
      <c r="N80" s="381"/>
      <c r="O80" s="393"/>
      <c r="P80" s="405"/>
      <c r="Q80" s="441">
        <f>SUM(Q76:Q79)</f>
        <v>0</v>
      </c>
      <c r="R80" s="458"/>
      <c r="S80" s="474"/>
      <c r="T80" s="474"/>
      <c r="U80" s="489"/>
      <c r="V80" s="637"/>
      <c r="W80" s="522"/>
    </row>
    <row r="81" spans="3:23" ht="20.100000000000001" customHeight="1">
      <c r="C81" s="507"/>
      <c r="D81" s="274">
        <f>+D79+1</f>
        <v>61</v>
      </c>
      <c r="E81" s="904" t="s">
        <v>243</v>
      </c>
      <c r="F81" s="290">
        <f>+G81+J81</f>
        <v>0</v>
      </c>
      <c r="G81" s="287">
        <f>+IF(K81=2,(L81*M81*O81),(L81*M81*O81)-J81)</f>
        <v>0</v>
      </c>
      <c r="H81" s="310">
        <v>1</v>
      </c>
      <c r="I81" s="327">
        <f>+INT(G81*H81)</f>
        <v>0</v>
      </c>
      <c r="J81" s="303">
        <f>+IF(K81=1,INT((L81*M81*O81)-((L81*M81*O81)/1.1)),0)</f>
        <v>0</v>
      </c>
      <c r="K81" s="351"/>
      <c r="L81" s="363"/>
      <c r="M81" s="373"/>
      <c r="N81" s="383"/>
      <c r="O81" s="395"/>
      <c r="P81" s="406"/>
      <c r="Q81" s="561">
        <f>+IF(P81="○",I81,)</f>
        <v>0</v>
      </c>
      <c r="R81" s="459"/>
      <c r="S81" s="630"/>
      <c r="T81" s="630"/>
      <c r="U81" s="631"/>
      <c r="V81" s="638"/>
      <c r="W81" s="522"/>
    </row>
    <row r="82" spans="3:23" ht="20.100000000000001" customHeight="1">
      <c r="C82" s="507"/>
      <c r="D82" s="274">
        <f>+D81+1</f>
        <v>62</v>
      </c>
      <c r="E82" s="904"/>
      <c r="F82" s="287">
        <f>+G82+J82</f>
        <v>0</v>
      </c>
      <c r="G82" s="287">
        <f>+IF(K82=2,(L82*M82*O82),(L82*M82*O82)-J82)</f>
        <v>0</v>
      </c>
      <c r="H82" s="310">
        <v>1</v>
      </c>
      <c r="I82" s="327">
        <f>+INT(G82*H82)</f>
        <v>0</v>
      </c>
      <c r="J82" s="303">
        <f>+IF(K82=1,INT((L82*M82*O82)-((L82*M82*O82)/1.1)),0)</f>
        <v>0</v>
      </c>
      <c r="K82" s="351"/>
      <c r="L82" s="363"/>
      <c r="M82" s="373"/>
      <c r="N82" s="383"/>
      <c r="O82" s="395"/>
      <c r="P82" s="408"/>
      <c r="Q82" s="563">
        <f>+IF(P82="○",I82,)</f>
        <v>0</v>
      </c>
      <c r="R82" s="459"/>
      <c r="S82" s="630"/>
      <c r="T82" s="630"/>
      <c r="U82" s="631"/>
      <c r="V82" s="638"/>
      <c r="W82" s="522"/>
    </row>
    <row r="83" spans="3:23" ht="20.100000000000001" customHeight="1" thickBot="1">
      <c r="C83" s="507"/>
      <c r="D83" s="274">
        <f>+D82+1</f>
        <v>63</v>
      </c>
      <c r="E83" s="904"/>
      <c r="F83" s="288">
        <f>+G83+J83</f>
        <v>0</v>
      </c>
      <c r="G83" s="287">
        <f>+IF(K83=2,(L83*M83*O83),(L83*M83*O83)-J83)</f>
        <v>0</v>
      </c>
      <c r="H83" s="310">
        <v>1</v>
      </c>
      <c r="I83" s="327">
        <f>+INT(G83*H83)</f>
        <v>0</v>
      </c>
      <c r="J83" s="303">
        <f>+IF(K83=1,INT((L83*M83*O83)-((L83*M83*O83)/1.1)),0)</f>
        <v>0</v>
      </c>
      <c r="K83" s="351"/>
      <c r="L83" s="363"/>
      <c r="M83" s="373"/>
      <c r="N83" s="383"/>
      <c r="O83" s="395"/>
      <c r="P83" s="404"/>
      <c r="Q83" s="560">
        <f>+IF(P83="○",I83,)</f>
        <v>0</v>
      </c>
      <c r="R83" s="459"/>
      <c r="S83" s="630"/>
      <c r="T83" s="630"/>
      <c r="U83" s="631"/>
      <c r="V83" s="638"/>
      <c r="W83" s="522"/>
    </row>
    <row r="84" spans="3:23" ht="20.100000000000001" customHeight="1" thickBot="1">
      <c r="C84" s="510"/>
      <c r="D84" s="903" t="s">
        <v>191</v>
      </c>
      <c r="E84" s="903"/>
      <c r="F84" s="289">
        <f>SUM(F81:F83)</f>
        <v>0</v>
      </c>
      <c r="G84" s="302">
        <f>SUM(G81:G83)</f>
        <v>0</v>
      </c>
      <c r="H84" s="312"/>
      <c r="I84" s="329">
        <f>SUM(I81:I83)</f>
        <v>0</v>
      </c>
      <c r="J84" s="300">
        <f>SUM(J81:J83)</f>
        <v>0</v>
      </c>
      <c r="K84" s="349"/>
      <c r="L84" s="335"/>
      <c r="M84" s="371"/>
      <c r="N84" s="381"/>
      <c r="O84" s="393"/>
      <c r="P84" s="405"/>
      <c r="Q84" s="441">
        <f>SUM(Q81:Q83)</f>
        <v>0</v>
      </c>
      <c r="R84" s="458"/>
      <c r="S84" s="474"/>
      <c r="T84" s="474"/>
      <c r="U84" s="489"/>
      <c r="V84" s="640"/>
      <c r="W84" s="522"/>
    </row>
    <row r="85" spans="3:23" ht="20.100000000000001" customHeight="1">
      <c r="C85" s="507"/>
      <c r="D85" s="274">
        <f>+D83+1</f>
        <v>64</v>
      </c>
      <c r="E85" s="905" t="s">
        <v>285</v>
      </c>
      <c r="F85" s="290">
        <f>+G85+J85</f>
        <v>0</v>
      </c>
      <c r="G85" s="290">
        <f>+IF(K85=2,(L85*M85*O85),(L85*M85*O85)-J85)</f>
        <v>0</v>
      </c>
      <c r="H85" s="313">
        <v>1</v>
      </c>
      <c r="I85" s="330">
        <f>+INT(G85*H85)</f>
        <v>0</v>
      </c>
      <c r="J85" s="164">
        <f>+IF(K85=1,INT((L85*M85*O85)-((L85*M85*O85)/1.1)),0)</f>
        <v>0</v>
      </c>
      <c r="K85" s="350"/>
      <c r="L85" s="362"/>
      <c r="M85" s="372"/>
      <c r="N85" s="382"/>
      <c r="O85" s="394"/>
      <c r="P85" s="406"/>
      <c r="Q85" s="561">
        <f>+IF(P85="○",I85,)</f>
        <v>0</v>
      </c>
      <c r="R85" s="457"/>
      <c r="S85" s="473"/>
      <c r="T85" s="473"/>
      <c r="U85" s="488"/>
      <c r="V85" s="641"/>
      <c r="W85" s="522"/>
    </row>
    <row r="86" spans="3:23" ht="20.100000000000001" customHeight="1">
      <c r="C86" s="507"/>
      <c r="D86" s="274">
        <f>+D85+1</f>
        <v>65</v>
      </c>
      <c r="E86" s="905"/>
      <c r="F86" s="287">
        <f>+G86+J86</f>
        <v>0</v>
      </c>
      <c r="G86" s="287">
        <f>+IF(K86=2,(L86*M86*O86),(L86*M86*O86)-J86)</f>
        <v>0</v>
      </c>
      <c r="H86" s="310">
        <v>1</v>
      </c>
      <c r="I86" s="327">
        <f>+INT(G86*H86)</f>
        <v>0</v>
      </c>
      <c r="J86" s="303">
        <f>+IF(K86=1,INT((L86*M86*O86)-((L86*M86*O86)/1.1)),0)</f>
        <v>0</v>
      </c>
      <c r="K86" s="351"/>
      <c r="L86" s="363"/>
      <c r="M86" s="373"/>
      <c r="N86" s="383"/>
      <c r="O86" s="395"/>
      <c r="P86" s="408"/>
      <c r="Q86" s="563">
        <f>+IF(P86="○",I86,)</f>
        <v>0</v>
      </c>
      <c r="R86" s="459"/>
      <c r="S86" s="630"/>
      <c r="T86" s="630"/>
      <c r="U86" s="631"/>
      <c r="V86" s="635"/>
      <c r="W86" s="522"/>
    </row>
    <row r="87" spans="3:23" ht="20.100000000000001" customHeight="1" thickBot="1">
      <c r="C87" s="507"/>
      <c r="D87" s="274">
        <f>+D86+1</f>
        <v>66</v>
      </c>
      <c r="E87" s="905"/>
      <c r="F87" s="288">
        <f>+G87+J87</f>
        <v>0</v>
      </c>
      <c r="G87" s="287">
        <f>+IF(K87=2,(L87*M87*O87),(L87*M87*O87)-J87)</f>
        <v>0</v>
      </c>
      <c r="H87" s="310">
        <v>1</v>
      </c>
      <c r="I87" s="327">
        <f>+INT(G87*H87)</f>
        <v>0</v>
      </c>
      <c r="J87" s="303">
        <f>+IF(K87=1,INT((L87*M87*O87)-((L87*M87*O87)/1.1)),0)</f>
        <v>0</v>
      </c>
      <c r="K87" s="351"/>
      <c r="L87" s="363"/>
      <c r="M87" s="373"/>
      <c r="N87" s="383"/>
      <c r="O87" s="395"/>
      <c r="P87" s="404"/>
      <c r="Q87" s="560">
        <f>+IF(P87="○",I87,)</f>
        <v>0</v>
      </c>
      <c r="R87" s="459"/>
      <c r="S87" s="630"/>
      <c r="T87" s="630"/>
      <c r="U87" s="631"/>
      <c r="V87" s="635"/>
      <c r="W87" s="522"/>
    </row>
    <row r="88" spans="3:23" ht="20.100000000000001" customHeight="1" thickBot="1">
      <c r="C88" s="510"/>
      <c r="D88" s="903" t="s">
        <v>191</v>
      </c>
      <c r="E88" s="903"/>
      <c r="F88" s="289">
        <f>SUM(F85:F87)</f>
        <v>0</v>
      </c>
      <c r="G88" s="302">
        <f>SUM(G85:G87)</f>
        <v>0</v>
      </c>
      <c r="H88" s="312"/>
      <c r="I88" s="329">
        <f>SUM(I85:I87)</f>
        <v>0</v>
      </c>
      <c r="J88" s="300">
        <f>SUM(J85:J87)</f>
        <v>0</v>
      </c>
      <c r="K88" s="349"/>
      <c r="L88" s="335"/>
      <c r="M88" s="371"/>
      <c r="N88" s="381"/>
      <c r="O88" s="393"/>
      <c r="P88" s="405"/>
      <c r="Q88" s="441">
        <f>SUM(Q85:Q87)</f>
        <v>0</v>
      </c>
      <c r="R88" s="458"/>
      <c r="S88" s="474"/>
      <c r="T88" s="474"/>
      <c r="U88" s="489"/>
      <c r="V88" s="637"/>
      <c r="W88" s="522"/>
    </row>
    <row r="89" spans="3:23" ht="20.100000000000001" customHeight="1">
      <c r="C89" s="507"/>
      <c r="D89" s="274">
        <f>+D87+1</f>
        <v>67</v>
      </c>
      <c r="E89" s="904" t="s">
        <v>286</v>
      </c>
      <c r="F89" s="290">
        <f>+G89+J89</f>
        <v>0</v>
      </c>
      <c r="G89" s="290">
        <f>+IF(K89=2,(L89*M89*O89),(L89*M89*O89)-J89)</f>
        <v>0</v>
      </c>
      <c r="H89" s="313">
        <v>1</v>
      </c>
      <c r="I89" s="330">
        <f>+INT(G89*H89)</f>
        <v>0</v>
      </c>
      <c r="J89" s="164">
        <f>+IF(K89=1,INT((L89*M89*O89)-((L89*M89*O89)/1.1)),0)</f>
        <v>0</v>
      </c>
      <c r="K89" s="350"/>
      <c r="L89" s="362"/>
      <c r="M89" s="372"/>
      <c r="N89" s="382"/>
      <c r="O89" s="394"/>
      <c r="P89" s="406"/>
      <c r="Q89" s="561">
        <f>+IF(P89="○",I89,)</f>
        <v>0</v>
      </c>
      <c r="R89" s="457"/>
      <c r="S89" s="473"/>
      <c r="T89" s="473"/>
      <c r="U89" s="488"/>
      <c r="V89" s="641"/>
      <c r="W89" s="522"/>
    </row>
    <row r="90" spans="3:23" ht="20.100000000000001" customHeight="1">
      <c r="C90" s="507"/>
      <c r="D90" s="274">
        <f>+D89+1</f>
        <v>68</v>
      </c>
      <c r="E90" s="904"/>
      <c r="F90" s="287">
        <f>+G90+J90</f>
        <v>0</v>
      </c>
      <c r="G90" s="287">
        <f>+IF(K90=2,(L90*M90*O90),(L90*M90*O90)-J90)</f>
        <v>0</v>
      </c>
      <c r="H90" s="310">
        <v>1</v>
      </c>
      <c r="I90" s="327">
        <f>+INT(G90*H90)</f>
        <v>0</v>
      </c>
      <c r="J90" s="303">
        <f>+IF(K90=1,INT((L90*M90*O90)-((L90*M90*O90)/1.1)),0)</f>
        <v>0</v>
      </c>
      <c r="K90" s="351"/>
      <c r="L90" s="363"/>
      <c r="M90" s="373"/>
      <c r="N90" s="383"/>
      <c r="O90" s="395"/>
      <c r="P90" s="408"/>
      <c r="Q90" s="563">
        <f>+IF(P90="○",I90,)</f>
        <v>0</v>
      </c>
      <c r="R90" s="459"/>
      <c r="S90" s="630"/>
      <c r="T90" s="630"/>
      <c r="U90" s="631"/>
      <c r="V90" s="635"/>
      <c r="W90" s="522"/>
    </row>
    <row r="91" spans="3:23" ht="20.100000000000001" customHeight="1" thickBot="1">
      <c r="C91" s="507"/>
      <c r="D91" s="274">
        <f>+D90+1</f>
        <v>69</v>
      </c>
      <c r="E91" s="904"/>
      <c r="F91" s="288">
        <f>+G91+J91</f>
        <v>0</v>
      </c>
      <c r="G91" s="287">
        <f>+IF(K91=2,(L91*M91*O91),(L91*M91*O91)-J91)</f>
        <v>0</v>
      </c>
      <c r="H91" s="310">
        <v>1</v>
      </c>
      <c r="I91" s="327">
        <f>+INT(G91*H91)</f>
        <v>0</v>
      </c>
      <c r="J91" s="303">
        <f>+IF(K91=1,INT((L91*M91*O91)-((L91*M91*O91)/1.1)),0)</f>
        <v>0</v>
      </c>
      <c r="K91" s="351"/>
      <c r="L91" s="363"/>
      <c r="M91" s="373"/>
      <c r="N91" s="383"/>
      <c r="O91" s="395"/>
      <c r="P91" s="404"/>
      <c r="Q91" s="560">
        <f>+IF(P91="○",I91,)</f>
        <v>0</v>
      </c>
      <c r="R91" s="459"/>
      <c r="S91" s="630"/>
      <c r="T91" s="630"/>
      <c r="U91" s="631"/>
      <c r="V91" s="635"/>
      <c r="W91" s="522"/>
    </row>
    <row r="92" spans="3:23" ht="20.100000000000001" customHeight="1" thickBot="1">
      <c r="C92" s="956" t="s">
        <v>191</v>
      </c>
      <c r="D92" s="956"/>
      <c r="E92" s="956"/>
      <c r="F92" s="289">
        <f>SUM(F89:F91)</f>
        <v>0</v>
      </c>
      <c r="G92" s="301">
        <f>SUM(G89:G91)</f>
        <v>0</v>
      </c>
      <c r="H92" s="314"/>
      <c r="I92" s="331">
        <f>SUM(I89:I91)</f>
        <v>0</v>
      </c>
      <c r="J92" s="301">
        <f>SUM(J89:J91)</f>
        <v>0</v>
      </c>
      <c r="K92" s="352"/>
      <c r="L92" s="364"/>
      <c r="M92" s="374"/>
      <c r="N92" s="384"/>
      <c r="O92" s="396"/>
      <c r="P92" s="412"/>
      <c r="Q92" s="442">
        <f>SUM(Q89:Q91)</f>
        <v>0</v>
      </c>
      <c r="R92" s="466"/>
      <c r="S92" s="482"/>
      <c r="T92" s="482"/>
      <c r="U92" s="497"/>
      <c r="V92" s="642"/>
      <c r="W92" s="522"/>
    </row>
    <row r="93" spans="3:23" ht="20.100000000000001" customHeight="1">
      <c r="C93" s="936" t="s">
        <v>133</v>
      </c>
      <c r="D93" s="937"/>
      <c r="E93" s="938"/>
      <c r="F93" s="292">
        <f>SUM(F92,F88,F84,F80,F75,F71,F66,F60,F51,F47,F43,F39,F33,F23,F19,F11)</f>
        <v>0</v>
      </c>
      <c r="G93" s="292">
        <f>SUM(G92,G88,G84,G80,G75,G71,G66,G60,G51,G47,G43,G39,G33,G23,G19,G11)</f>
        <v>0</v>
      </c>
      <c r="H93" s="316"/>
      <c r="I93" s="333">
        <f>SUM(I92,I88,I84,I80,I75,I71,I66,I60,I51,I47,I43,I39,I33,I23,I19,I11)-I95</f>
        <v>0</v>
      </c>
      <c r="J93" s="340">
        <f>SUM(J92,J88,J84,J80,J75,J71,J66,J60,J51,J47,J43,J39,J33,J23,J19,J11)</f>
        <v>0</v>
      </c>
      <c r="K93" s="354"/>
      <c r="L93" s="366"/>
      <c r="M93" s="376"/>
      <c r="N93" s="386"/>
      <c r="O93" s="398"/>
      <c r="P93" s="419"/>
      <c r="Q93" s="448">
        <f>SUM(Q92,Q88,Q84,Q80,Q75,Q71,Q66,Q60,Q51,Q47,Q43,Q39,Q33,Q23,Q19,Q11)</f>
        <v>0</v>
      </c>
      <c r="R93" s="933"/>
      <c r="S93" s="934"/>
      <c r="T93" s="934"/>
      <c r="U93" s="934"/>
      <c r="V93" s="935"/>
      <c r="W93" s="522"/>
    </row>
    <row r="94" spans="3:23" ht="20.100000000000001" customHeight="1" thickBot="1">
      <c r="C94" s="950" t="s">
        <v>215</v>
      </c>
      <c r="D94" s="951"/>
      <c r="E94" s="952"/>
      <c r="F94" s="288">
        <f>+G94</f>
        <v>0</v>
      </c>
      <c r="G94" s="287">
        <f>+F103</f>
        <v>0</v>
      </c>
      <c r="H94" s="318"/>
      <c r="I94" s="542"/>
      <c r="J94" s="549"/>
      <c r="K94" s="355"/>
      <c r="L94" s="361"/>
      <c r="M94" s="370"/>
      <c r="N94" s="380"/>
      <c r="O94" s="392"/>
      <c r="P94" s="410"/>
      <c r="Q94" s="449">
        <f>MIN(Q93,ROUNDDOWN(G94*0.3,-3))</f>
        <v>0</v>
      </c>
      <c r="R94" s="647"/>
      <c r="S94" s="648"/>
      <c r="T94" s="648"/>
      <c r="U94" s="648"/>
      <c r="V94" s="649"/>
      <c r="W94" s="522"/>
    </row>
    <row r="95" spans="3:23" ht="20.100000000000001" customHeight="1" thickBot="1">
      <c r="C95" s="950" t="s">
        <v>287</v>
      </c>
      <c r="D95" s="951"/>
      <c r="E95" s="951"/>
      <c r="F95" s="293"/>
      <c r="G95" s="303">
        <f>+IF(K95=2,(F95),(F95-J95))</f>
        <v>0</v>
      </c>
      <c r="H95" s="318"/>
      <c r="I95" s="328">
        <f>+G95</f>
        <v>0</v>
      </c>
      <c r="J95" s="338">
        <f>+IF(K95=1,INT(F95-(F95/1.1)),F95)</f>
        <v>0</v>
      </c>
      <c r="K95" s="287"/>
      <c r="L95" s="361"/>
      <c r="M95" s="370"/>
      <c r="N95" s="387"/>
      <c r="O95" s="392"/>
      <c r="P95" s="410"/>
      <c r="Q95" s="449"/>
      <c r="R95" s="647"/>
      <c r="S95" s="648"/>
      <c r="T95" s="648"/>
      <c r="U95" s="648"/>
      <c r="V95" s="649"/>
      <c r="W95" s="522"/>
    </row>
    <row r="96" spans="3:23" ht="20.100000000000001" customHeight="1" thickBot="1">
      <c r="C96" s="953" t="s">
        <v>288</v>
      </c>
      <c r="D96" s="954"/>
      <c r="E96" s="955"/>
      <c r="F96" s="294">
        <f>+F93-F94</f>
        <v>0</v>
      </c>
      <c r="G96" s="304"/>
      <c r="H96" s="319"/>
      <c r="I96" s="334"/>
      <c r="J96" s="342"/>
      <c r="K96" s="356"/>
      <c r="L96" s="367"/>
      <c r="M96" s="377"/>
      <c r="N96" s="388"/>
      <c r="O96" s="399"/>
      <c r="P96" s="420"/>
      <c r="Q96" s="450">
        <f>+Q93-Q103</f>
        <v>0</v>
      </c>
      <c r="R96" s="650"/>
      <c r="S96" s="651"/>
      <c r="T96" s="651"/>
      <c r="U96" s="651"/>
      <c r="V96" s="652"/>
      <c r="W96" s="522"/>
    </row>
    <row r="97" spans="2:23" ht="9.75" customHeight="1" thickBot="1">
      <c r="B97" s="257"/>
      <c r="C97" s="256"/>
      <c r="D97" s="256"/>
      <c r="E97" s="515"/>
      <c r="F97" s="256"/>
      <c r="G97" s="296"/>
      <c r="H97" s="296"/>
      <c r="I97" s="296"/>
      <c r="J97" s="296"/>
      <c r="K97" s="296"/>
      <c r="L97" s="296"/>
      <c r="M97" s="296"/>
      <c r="N97" s="296"/>
      <c r="O97" s="296"/>
      <c r="P97" s="421"/>
      <c r="Q97" s="421"/>
      <c r="R97" s="296"/>
      <c r="S97" s="296"/>
      <c r="T97" s="296"/>
      <c r="U97" s="296"/>
      <c r="V97" s="296"/>
      <c r="W97" s="522"/>
    </row>
    <row r="98" spans="2:23" ht="25.5" customHeight="1" thickBot="1">
      <c r="B98" s="257"/>
      <c r="C98" s="914" t="s">
        <v>221</v>
      </c>
      <c r="D98" s="914"/>
      <c r="E98" s="914"/>
      <c r="F98" s="295">
        <f>+Q94</f>
        <v>0</v>
      </c>
      <c r="G98" s="296"/>
      <c r="H98" s="296"/>
      <c r="I98" s="296"/>
      <c r="J98" s="296"/>
      <c r="K98" s="296"/>
      <c r="L98" s="296"/>
      <c r="M98" s="296"/>
      <c r="N98" s="296"/>
      <c r="O98" s="296"/>
      <c r="P98" s="421"/>
      <c r="Q98" s="421"/>
      <c r="R98" s="296"/>
      <c r="S98" s="296"/>
      <c r="T98" s="296"/>
      <c r="U98" s="296"/>
      <c r="V98" s="296"/>
      <c r="W98" s="522"/>
    </row>
    <row r="99" spans="2:23" ht="7.5" customHeight="1">
      <c r="G99" s="522"/>
      <c r="H99" s="522"/>
      <c r="I99" s="522"/>
      <c r="J99" s="522"/>
      <c r="K99" s="522"/>
      <c r="L99" s="522"/>
      <c r="M99" s="522"/>
      <c r="N99" s="522"/>
      <c r="O99" s="522"/>
      <c r="P99" s="556"/>
      <c r="Q99" s="556"/>
      <c r="R99" s="522"/>
      <c r="S99" s="296"/>
      <c r="T99" s="296"/>
      <c r="U99" s="296"/>
      <c r="V99" s="296"/>
      <c r="W99" s="522"/>
    </row>
    <row r="100" spans="2:23">
      <c r="F100" s="522"/>
      <c r="G100" s="522"/>
      <c r="H100" s="522"/>
      <c r="I100" s="522"/>
      <c r="J100" s="522"/>
      <c r="K100" s="522"/>
      <c r="L100" s="522"/>
      <c r="M100" s="522"/>
      <c r="N100" s="522"/>
      <c r="O100" s="522"/>
      <c r="P100" s="556"/>
      <c r="Q100" s="556"/>
      <c r="R100" s="522"/>
      <c r="S100" s="296"/>
      <c r="T100" s="296"/>
      <c r="U100" s="296"/>
      <c r="V100" s="296"/>
      <c r="W100" s="522"/>
    </row>
    <row r="101" spans="2:23">
      <c r="F101" s="522"/>
      <c r="G101" s="522"/>
      <c r="H101" s="522"/>
      <c r="I101" s="522"/>
      <c r="J101" s="522"/>
      <c r="K101" s="522"/>
      <c r="L101" s="522"/>
      <c r="M101" s="522"/>
      <c r="N101" s="522"/>
      <c r="O101" s="522"/>
      <c r="P101" s="556"/>
      <c r="Q101" s="556"/>
      <c r="R101" s="522"/>
      <c r="S101" s="296"/>
      <c r="T101" s="296"/>
      <c r="U101" s="296"/>
      <c r="V101" s="296"/>
      <c r="W101" s="522"/>
    </row>
    <row r="102" spans="2:23" ht="14.25" thickBot="1">
      <c r="F102" s="523" t="s">
        <v>260</v>
      </c>
      <c r="G102" s="523" t="s">
        <v>332</v>
      </c>
      <c r="H102" s="534" t="s">
        <v>148</v>
      </c>
      <c r="I102" s="534" t="s">
        <v>331</v>
      </c>
      <c r="J102" s="522"/>
      <c r="K102" s="522"/>
      <c r="L102" s="522"/>
      <c r="M102" s="522"/>
      <c r="N102" s="522"/>
      <c r="O102" s="522"/>
      <c r="P102" s="556"/>
      <c r="Q102" s="556"/>
      <c r="R102" s="522"/>
      <c r="S102" s="296"/>
      <c r="T102" s="296"/>
      <c r="U102" s="296"/>
      <c r="V102" s="296"/>
      <c r="W102" s="522"/>
    </row>
    <row r="103" spans="2:23" ht="20.25" customHeight="1" thickBot="1">
      <c r="D103" s="948" t="s">
        <v>289</v>
      </c>
      <c r="E103" s="948"/>
      <c r="F103" s="524">
        <f>+IF(I103&lt;=G103,I103,G103)</f>
        <v>0</v>
      </c>
      <c r="G103" s="527">
        <f>ROUNDDOWN(I93*H103,-3)</f>
        <v>0</v>
      </c>
      <c r="H103" s="535">
        <f>IF(OR('1-3（兼23-2）事業計画書・実績報告書'!$B$46="○",'1-3（兼23-2）事業計画書・実績報告書'!$B$47="○",'1-3（兼23-2）事業計画書・実績報告書'!$B$48="○"),1,2/3)</f>
        <v>0.66666666666666663</v>
      </c>
      <c r="I103" s="543">
        <f>('1-5 支出明細書（１年目）'!G103)/2</f>
        <v>0</v>
      </c>
      <c r="J103" s="550">
        <v>0</v>
      </c>
      <c r="K103" s="554"/>
      <c r="L103" s="554"/>
      <c r="M103" s="554"/>
      <c r="N103" s="554"/>
      <c r="O103" s="554"/>
      <c r="P103" s="557"/>
      <c r="Q103" s="568">
        <f>IF(OR('1-3（兼23-2）事業計画書・実績報告書'!$B$46="○",'1-3（兼23-2）事業計画書・実績報告書'!$B$47="○",'1-3（兼23-2）事業計画書・実績報告書'!$B$48="○"),ROUNDDOWN(Q93,-3),ROUNDDOWN(Q93*2/3,-3))</f>
        <v>0</v>
      </c>
      <c r="R103" s="570"/>
      <c r="S103" s="296"/>
      <c r="T103" s="296"/>
      <c r="U103" s="296"/>
      <c r="V103" s="296"/>
      <c r="W103" s="522"/>
    </row>
    <row r="104" spans="2:23">
      <c r="G104" s="522"/>
      <c r="H104" s="522"/>
      <c r="I104" s="522"/>
      <c r="J104" s="522"/>
      <c r="K104" s="522"/>
      <c r="L104" s="522"/>
      <c r="M104" s="522"/>
      <c r="N104" s="522"/>
      <c r="O104" s="522"/>
      <c r="P104" s="556"/>
      <c r="Q104" s="556"/>
      <c r="R104" s="522"/>
      <c r="S104" s="296"/>
      <c r="T104" s="296"/>
      <c r="U104" s="296"/>
      <c r="V104" s="296"/>
      <c r="W104" s="522"/>
    </row>
    <row r="105" spans="2:23" ht="30" customHeight="1">
      <c r="C105" s="511"/>
      <c r="D105" s="736"/>
      <c r="E105" s="736"/>
      <c r="F105" s="28" t="s">
        <v>263</v>
      </c>
      <c r="G105" s="528" t="s">
        <v>290</v>
      </c>
      <c r="H105" s="949" t="s">
        <v>291</v>
      </c>
      <c r="I105" s="949"/>
      <c r="J105" s="551"/>
      <c r="K105" s="522"/>
      <c r="L105" s="522"/>
      <c r="M105" s="522"/>
      <c r="O105" s="522"/>
      <c r="P105" s="556"/>
      <c r="Q105" s="569"/>
      <c r="R105" s="522"/>
      <c r="S105" s="296"/>
      <c r="T105" s="296"/>
      <c r="U105" s="296"/>
      <c r="V105" s="296"/>
      <c r="W105" s="522"/>
    </row>
    <row r="106" spans="2:23" s="68" customFormat="1" ht="41.25" customHeight="1">
      <c r="C106" s="512" t="s">
        <v>278</v>
      </c>
      <c r="D106" s="946" t="s">
        <v>226</v>
      </c>
      <c r="E106" s="946" t="s">
        <v>226</v>
      </c>
      <c r="F106" s="525">
        <f>SUMIF($C$8:$C$91,"A",$F$8:$F$91)</f>
        <v>0</v>
      </c>
      <c r="G106" s="525">
        <f>SUMIF($C$8:$C$91,"A",$G$8:$G$91)</f>
        <v>0</v>
      </c>
      <c r="H106" s="536"/>
      <c r="I106" s="544">
        <f>SUMIF($C$8:$C$91,"A",$I$8:$I$91)</f>
        <v>0</v>
      </c>
      <c r="J106" s="552"/>
      <c r="K106" s="555"/>
      <c r="L106" s="555"/>
      <c r="M106" s="555"/>
      <c r="O106" s="555"/>
      <c r="P106" s="555"/>
      <c r="Q106" s="569"/>
      <c r="R106" s="555"/>
      <c r="S106" s="358"/>
      <c r="T106" s="358"/>
      <c r="U106" s="358"/>
      <c r="V106" s="358"/>
      <c r="W106" s="555"/>
    </row>
    <row r="107" spans="2:23" s="68" customFormat="1" ht="41.25" customHeight="1">
      <c r="C107" s="512" t="s">
        <v>292</v>
      </c>
      <c r="D107" s="946" t="s">
        <v>227</v>
      </c>
      <c r="E107" s="946" t="s">
        <v>227</v>
      </c>
      <c r="F107" s="525">
        <f>SUMIF($C$8:$C$91,"B",$F$8:$F$91)</f>
        <v>0</v>
      </c>
      <c r="G107" s="525">
        <f>SUMIF($C$8:$C$91,"B",$G$8:$G$91)</f>
        <v>0</v>
      </c>
      <c r="H107" s="536"/>
      <c r="I107" s="544">
        <f>SUMIF($C$8:$C$91,"B",$I$8:$I$91)</f>
        <v>0</v>
      </c>
      <c r="J107" s="552"/>
      <c r="K107" s="555"/>
      <c r="L107" s="555"/>
      <c r="M107" s="555"/>
      <c r="N107" s="555"/>
      <c r="O107" s="555"/>
      <c r="P107" s="555"/>
      <c r="Q107" s="555"/>
      <c r="R107" s="555"/>
      <c r="S107" s="358"/>
      <c r="T107" s="358"/>
      <c r="U107" s="358"/>
      <c r="V107" s="358"/>
      <c r="W107" s="555"/>
    </row>
    <row r="108" spans="2:23" s="68" customFormat="1" ht="41.25" customHeight="1">
      <c r="C108" s="512" t="s">
        <v>293</v>
      </c>
      <c r="D108" s="946" t="s">
        <v>228</v>
      </c>
      <c r="E108" s="946" t="s">
        <v>228</v>
      </c>
      <c r="F108" s="525">
        <f>SUMIF($C$8:$C$91,"C",$F$8:$F$91)</f>
        <v>0</v>
      </c>
      <c r="G108" s="525">
        <f>SUMIF($C$8:$C$91,"C",$G$8:$G$91)</f>
        <v>0</v>
      </c>
      <c r="H108" s="536"/>
      <c r="I108" s="544">
        <f>SUMIF($C$8:$C$91,"C",$I$8:$I$91)</f>
        <v>0</v>
      </c>
      <c r="J108" s="552"/>
      <c r="K108" s="555"/>
      <c r="L108" s="555"/>
      <c r="M108" s="555"/>
      <c r="N108" s="555"/>
      <c r="O108" s="555"/>
      <c r="P108" s="555"/>
      <c r="Q108" s="555"/>
      <c r="R108" s="555"/>
      <c r="S108" s="358"/>
      <c r="T108" s="358"/>
      <c r="U108" s="358"/>
      <c r="V108" s="358"/>
      <c r="W108" s="555"/>
    </row>
    <row r="109" spans="2:23" s="68" customFormat="1" ht="41.25" customHeight="1">
      <c r="C109" s="512" t="s">
        <v>295</v>
      </c>
      <c r="D109" s="946" t="s">
        <v>206</v>
      </c>
      <c r="E109" s="946" t="s">
        <v>206</v>
      </c>
      <c r="F109" s="525">
        <f>SUMIF($C$8:$C$91,"D",$F$8:$F$91)</f>
        <v>0</v>
      </c>
      <c r="G109" s="525">
        <f>SUMIF($C$8:$C$91,"D",$G$8:$G$91)</f>
        <v>0</v>
      </c>
      <c r="H109" s="536"/>
      <c r="I109" s="544">
        <f>SUMIF($C$8:$C$91,"D",$I$8:$I$91)</f>
        <v>0</v>
      </c>
      <c r="J109" s="552"/>
      <c r="K109" s="555"/>
      <c r="L109" s="555"/>
      <c r="M109" s="555"/>
      <c r="N109" s="555"/>
      <c r="O109" s="555"/>
      <c r="P109" s="555"/>
      <c r="Q109" s="555"/>
      <c r="R109" s="555"/>
      <c r="S109" s="358"/>
      <c r="T109" s="358"/>
      <c r="U109" s="358"/>
      <c r="V109" s="358"/>
      <c r="W109" s="555"/>
    </row>
    <row r="110" spans="2:23" s="68" customFormat="1" ht="41.25" customHeight="1">
      <c r="C110" s="512" t="s">
        <v>296</v>
      </c>
      <c r="D110" s="946" t="s">
        <v>231</v>
      </c>
      <c r="E110" s="946" t="s">
        <v>231</v>
      </c>
      <c r="F110" s="525">
        <f>SUMIF($C$8:$C$91,"E",$F$8:$F$91)</f>
        <v>0</v>
      </c>
      <c r="G110" s="525">
        <f>SUMIF($C$8:$C$91,"E",$G$8:$G$91)</f>
        <v>0</v>
      </c>
      <c r="H110" s="536"/>
      <c r="I110" s="544">
        <f>SUMIF($C$8:$C$91,"E",$I$8:$I$91)</f>
        <v>0</v>
      </c>
      <c r="J110" s="552"/>
      <c r="S110" s="259"/>
      <c r="T110" s="259"/>
      <c r="U110" s="259"/>
      <c r="V110" s="259"/>
    </row>
    <row r="111" spans="2:23" s="68" customFormat="1" ht="41.25" customHeight="1">
      <c r="C111" s="512" t="s">
        <v>32</v>
      </c>
      <c r="D111" s="946" t="s">
        <v>234</v>
      </c>
      <c r="E111" s="946" t="s">
        <v>234</v>
      </c>
      <c r="F111" s="525">
        <f>SUMIF($C$8:$C$91,"F",$F$8:$F$91)</f>
        <v>0</v>
      </c>
      <c r="G111" s="525">
        <f>SUMIF($C$8:$C$91,"F",$G$8:$G$91)</f>
        <v>0</v>
      </c>
      <c r="H111" s="536"/>
      <c r="I111" s="544">
        <f>SUMIF($C$8:$C$91,"F",$I$8:$I$91)</f>
        <v>0</v>
      </c>
      <c r="J111" s="552"/>
      <c r="S111" s="259"/>
      <c r="T111" s="259"/>
      <c r="U111" s="259"/>
      <c r="V111" s="259"/>
    </row>
    <row r="112" spans="2:23" s="68" customFormat="1" ht="41.25" customHeight="1">
      <c r="C112" s="512" t="s">
        <v>297</v>
      </c>
      <c r="D112" s="946" t="s">
        <v>219</v>
      </c>
      <c r="E112" s="946" t="s">
        <v>219</v>
      </c>
      <c r="F112" s="525">
        <f>SUMIF($C$8:$C$91,"G",$F$8:$F$91)</f>
        <v>0</v>
      </c>
      <c r="G112" s="525">
        <f>SUMIF($C$8:$C$91,"G",$G$8:$G$91)</f>
        <v>0</v>
      </c>
      <c r="H112" s="536"/>
      <c r="I112" s="544">
        <f>SUMIF($C$8:$C$91,"G",$I$8:$I$91)</f>
        <v>0</v>
      </c>
      <c r="J112" s="552"/>
      <c r="S112" s="259"/>
      <c r="T112" s="259"/>
      <c r="U112" s="259"/>
      <c r="V112" s="259"/>
    </row>
    <row r="113" spans="3:22" s="68" customFormat="1" ht="41.25" customHeight="1">
      <c r="C113" s="947" t="s">
        <v>133</v>
      </c>
      <c r="D113" s="947"/>
      <c r="E113" s="947"/>
      <c r="F113" s="525">
        <f>SUM(F106:F112)</f>
        <v>0</v>
      </c>
      <c r="G113" s="525">
        <f>SUM(G106:G112)</f>
        <v>0</v>
      </c>
      <c r="H113" s="536"/>
      <c r="I113" s="544">
        <f>SUM(I106:I112)</f>
        <v>0</v>
      </c>
      <c r="J113" s="552"/>
      <c r="S113" s="259"/>
      <c r="T113" s="259"/>
      <c r="U113" s="259"/>
      <c r="V113" s="259"/>
    </row>
    <row r="114" spans="3:22" ht="26.25" customHeight="1">
      <c r="C114" s="514"/>
      <c r="D114" s="514"/>
      <c r="E114" s="516"/>
      <c r="F114" s="514"/>
      <c r="G114" s="514"/>
      <c r="H114" s="514"/>
      <c r="I114" s="69"/>
      <c r="J114" s="25"/>
    </row>
    <row r="115" spans="3:22" ht="26.25" customHeight="1">
      <c r="C115" s="514"/>
      <c r="D115" s="514"/>
      <c r="E115" s="516"/>
      <c r="F115" s="514"/>
      <c r="G115" s="514"/>
      <c r="H115" s="514"/>
    </row>
  </sheetData>
  <mergeCells count="63">
    <mergeCell ref="R34:U34"/>
    <mergeCell ref="D60:E60"/>
    <mergeCell ref="R61:U61"/>
    <mergeCell ref="D39:E39"/>
    <mergeCell ref="R39:U39"/>
    <mergeCell ref="C3:U3"/>
    <mergeCell ref="L5:O5"/>
    <mergeCell ref="P5:Q5"/>
    <mergeCell ref="M6:N6"/>
    <mergeCell ref="D11:E11"/>
    <mergeCell ref="C6:C7"/>
    <mergeCell ref="E8:E10"/>
    <mergeCell ref="E20:E22"/>
    <mergeCell ref="E34:E38"/>
    <mergeCell ref="D19:E19"/>
    <mergeCell ref="D23:E23"/>
    <mergeCell ref="D33:E33"/>
    <mergeCell ref="C94:E94"/>
    <mergeCell ref="C95:E95"/>
    <mergeCell ref="C96:E96"/>
    <mergeCell ref="D75:E75"/>
    <mergeCell ref="D80:E80"/>
    <mergeCell ref="D84:E84"/>
    <mergeCell ref="D88:E88"/>
    <mergeCell ref="C92:E92"/>
    <mergeCell ref="E89:E91"/>
    <mergeCell ref="C98:E98"/>
    <mergeCell ref="D103:E103"/>
    <mergeCell ref="D105:E105"/>
    <mergeCell ref="H105:I105"/>
    <mergeCell ref="D106:E106"/>
    <mergeCell ref="D112:E112"/>
    <mergeCell ref="C113:E113"/>
    <mergeCell ref="E40:E42"/>
    <mergeCell ref="E44:E46"/>
    <mergeCell ref="E48:E50"/>
    <mergeCell ref="E61:E65"/>
    <mergeCell ref="E67:E70"/>
    <mergeCell ref="E72:E74"/>
    <mergeCell ref="E76:E79"/>
    <mergeCell ref="E81:E83"/>
    <mergeCell ref="E85:E87"/>
    <mergeCell ref="D107:E107"/>
    <mergeCell ref="D108:E108"/>
    <mergeCell ref="D109:E109"/>
    <mergeCell ref="D110:E110"/>
    <mergeCell ref="D111:E111"/>
    <mergeCell ref="V6:V7"/>
    <mergeCell ref="R5:V5"/>
    <mergeCell ref="R6:U7"/>
    <mergeCell ref="R93:V93"/>
    <mergeCell ref="E12:E18"/>
    <mergeCell ref="E24:E32"/>
    <mergeCell ref="E52:E59"/>
    <mergeCell ref="C93:E93"/>
    <mergeCell ref="R62:U62"/>
    <mergeCell ref="D66:E66"/>
    <mergeCell ref="D71:E71"/>
    <mergeCell ref="R72:U72"/>
    <mergeCell ref="R73:U73"/>
    <mergeCell ref="D43:E43"/>
    <mergeCell ref="D47:E47"/>
    <mergeCell ref="D51:E51"/>
  </mergeCells>
  <phoneticPr fontId="2"/>
  <printOptions horizontalCentered="1"/>
  <pageMargins left="0.51181102362204722" right="0.51181102362204722" top="0.74803149606299213" bottom="0.74803149606299213" header="0.31496062992125984" footer="0.31496062992125984"/>
  <pageSetup paperSize="9" scale="70" orientation="landscape" horizontalDpi="65533" verticalDpi="300" r:id="rId1"/>
  <headerFooter>
    <oddFooter>&amp;C- &amp;P -</oddFooter>
  </headerFooter>
  <rowBreaks count="2" manualBreakCount="2">
    <brk id="33" max="16383" man="1"/>
    <brk id="66" max="16383" man="1"/>
  </rowBreaks>
  <colBreaks count="1" manualBreakCount="1">
    <brk id="22"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MK31"/>
  <sheetViews>
    <sheetView view="pageBreakPreview" topLeftCell="A4" zoomScaleSheetLayoutView="100" workbookViewId="0">
      <selection activeCell="D13" sqref="D13"/>
    </sheetView>
  </sheetViews>
  <sheetFormatPr defaultRowHeight="13.5"/>
  <cols>
    <col min="1" max="1" width="2.75" style="621" customWidth="1"/>
    <col min="2" max="2" width="9.125" style="621" customWidth="1"/>
    <col min="3" max="3" width="13.5" style="621" customWidth="1"/>
    <col min="4" max="4" width="13" style="621" customWidth="1"/>
    <col min="5" max="11" width="8.875" style="621" customWidth="1"/>
    <col min="12" max="12" width="1.25" style="621" customWidth="1"/>
    <col min="13" max="1025" width="9" style="621" customWidth="1"/>
  </cols>
  <sheetData>
    <row r="1" spans="1:12" ht="18" customHeight="1">
      <c r="A1" s="30" t="s">
        <v>21</v>
      </c>
      <c r="B1" s="25"/>
      <c r="C1" s="25"/>
      <c r="D1" s="25"/>
      <c r="E1" s="25"/>
      <c r="F1" s="25"/>
      <c r="G1" s="25"/>
      <c r="H1" s="25"/>
      <c r="I1" s="25"/>
      <c r="J1" s="25"/>
      <c r="K1" s="25"/>
      <c r="L1" s="25"/>
    </row>
    <row r="2" spans="1:12">
      <c r="A2" s="25"/>
      <c r="B2" s="25"/>
      <c r="C2" s="25"/>
      <c r="D2" s="25"/>
      <c r="E2" s="25"/>
      <c r="F2" s="25"/>
      <c r="G2" s="25"/>
      <c r="H2" s="25"/>
      <c r="I2" s="25"/>
      <c r="J2" s="25"/>
      <c r="K2" s="25"/>
      <c r="L2" s="25"/>
    </row>
    <row r="3" spans="1:12" ht="27" customHeight="1">
      <c r="A3" s="25"/>
      <c r="B3" s="978" t="s">
        <v>38</v>
      </c>
      <c r="C3" s="978"/>
      <c r="D3" s="978"/>
      <c r="E3" s="978"/>
      <c r="F3" s="978"/>
      <c r="G3" s="978"/>
      <c r="H3" s="978"/>
      <c r="I3" s="978"/>
      <c r="J3" s="978"/>
      <c r="K3" s="978"/>
      <c r="L3" s="25"/>
    </row>
    <row r="4" spans="1:12">
      <c r="A4" s="25"/>
      <c r="B4" s="25"/>
      <c r="C4" s="25"/>
      <c r="D4" s="25"/>
      <c r="E4" s="25"/>
      <c r="F4" s="25"/>
      <c r="G4" s="25"/>
      <c r="H4" s="25"/>
      <c r="I4" s="25"/>
      <c r="J4" s="25"/>
      <c r="K4" s="25"/>
      <c r="L4" s="25"/>
    </row>
    <row r="5" spans="1:12" ht="41.25" customHeight="1">
      <c r="A5" s="25"/>
      <c r="B5" s="971" t="s">
        <v>45</v>
      </c>
      <c r="C5" s="972"/>
      <c r="D5" s="622"/>
      <c r="E5" s="625"/>
      <c r="F5" s="625"/>
      <c r="G5" s="625"/>
      <c r="H5" s="625"/>
      <c r="I5" s="625"/>
      <c r="J5" s="625"/>
      <c r="K5" s="627"/>
      <c r="L5" s="25"/>
    </row>
    <row r="6" spans="1:12" ht="39" customHeight="1">
      <c r="A6" s="25"/>
      <c r="B6" s="973" t="s">
        <v>98</v>
      </c>
      <c r="C6" s="869"/>
      <c r="D6" s="974"/>
      <c r="E6" s="974"/>
      <c r="F6" s="974"/>
      <c r="G6" s="64" t="s">
        <v>42</v>
      </c>
      <c r="H6" s="962"/>
      <c r="I6" s="962"/>
      <c r="J6" s="962"/>
      <c r="K6" s="628"/>
      <c r="L6" s="25"/>
    </row>
    <row r="7" spans="1:12" ht="30" customHeight="1">
      <c r="A7" s="25"/>
      <c r="B7" s="967" t="s">
        <v>303</v>
      </c>
      <c r="C7" s="968"/>
      <c r="D7" s="220" t="s">
        <v>41</v>
      </c>
      <c r="E7" s="107"/>
      <c r="F7" s="107"/>
      <c r="G7" s="107"/>
      <c r="H7" s="107"/>
      <c r="I7" s="107"/>
      <c r="J7" s="107"/>
      <c r="K7" s="628"/>
      <c r="L7" s="25"/>
    </row>
    <row r="8" spans="1:12" ht="30" customHeight="1">
      <c r="A8" s="25"/>
      <c r="B8" s="969"/>
      <c r="C8" s="970"/>
      <c r="D8" s="220" t="s">
        <v>37</v>
      </c>
      <c r="E8" s="107"/>
      <c r="F8" s="107"/>
      <c r="G8" s="107"/>
      <c r="H8" s="107"/>
      <c r="I8" s="107"/>
      <c r="J8" s="107"/>
      <c r="K8" s="628"/>
      <c r="L8" s="25"/>
    </row>
    <row r="9" spans="1:12" ht="34.5" customHeight="1">
      <c r="A9" s="25"/>
      <c r="B9" s="963" t="s">
        <v>304</v>
      </c>
      <c r="C9" s="964"/>
      <c r="D9" s="623"/>
      <c r="E9" s="107"/>
      <c r="F9" s="107"/>
      <c r="G9" s="107"/>
      <c r="H9" s="107"/>
      <c r="I9" s="107"/>
      <c r="J9" s="107"/>
      <c r="K9" s="628"/>
      <c r="L9" s="25"/>
    </row>
    <row r="10" spans="1:12" ht="54" customHeight="1">
      <c r="A10" s="25"/>
      <c r="B10" s="965" t="s">
        <v>305</v>
      </c>
      <c r="C10" s="966"/>
      <c r="D10" s="975"/>
      <c r="E10" s="976"/>
      <c r="F10" s="976"/>
      <c r="G10" s="976"/>
      <c r="H10" s="976"/>
      <c r="I10" s="976"/>
      <c r="J10" s="976"/>
      <c r="K10" s="977"/>
      <c r="L10" s="25"/>
    </row>
    <row r="11" spans="1:12">
      <c r="A11" s="25"/>
      <c r="B11" s="25"/>
      <c r="C11" s="25"/>
      <c r="D11" s="25"/>
      <c r="E11" s="25"/>
      <c r="F11" s="25"/>
      <c r="G11" s="25"/>
      <c r="H11" s="25"/>
      <c r="I11" s="25"/>
      <c r="J11" s="25"/>
      <c r="K11" s="25"/>
      <c r="L11" s="25"/>
    </row>
    <row r="12" spans="1:12">
      <c r="A12" s="25"/>
      <c r="B12" s="25"/>
      <c r="C12" s="25"/>
      <c r="D12" s="25"/>
      <c r="E12" s="25"/>
      <c r="F12" s="25"/>
      <c r="G12" s="25"/>
      <c r="H12" s="25"/>
      <c r="I12" s="25"/>
      <c r="J12" s="25"/>
      <c r="K12" s="25"/>
      <c r="L12" s="25"/>
    </row>
    <row r="13" spans="1:12" ht="41.25" customHeight="1">
      <c r="A13" s="25"/>
      <c r="B13" s="971" t="s">
        <v>45</v>
      </c>
      <c r="C13" s="972"/>
      <c r="D13" s="622"/>
      <c r="E13" s="625"/>
      <c r="F13" s="625"/>
      <c r="G13" s="625"/>
      <c r="H13" s="625"/>
      <c r="I13" s="625"/>
      <c r="J13" s="625"/>
      <c r="K13" s="627"/>
      <c r="L13" s="25"/>
    </row>
    <row r="14" spans="1:12" ht="39" customHeight="1">
      <c r="A14" s="25"/>
      <c r="B14" s="973" t="s">
        <v>98</v>
      </c>
      <c r="C14" s="869"/>
      <c r="D14" s="974"/>
      <c r="E14" s="974"/>
      <c r="F14" s="974"/>
      <c r="G14" s="64" t="s">
        <v>42</v>
      </c>
      <c r="H14" s="962"/>
      <c r="I14" s="962"/>
      <c r="J14" s="962"/>
      <c r="K14" s="628"/>
      <c r="L14" s="25"/>
    </row>
    <row r="15" spans="1:12" ht="30" customHeight="1">
      <c r="A15" s="25"/>
      <c r="B15" s="967" t="s">
        <v>303</v>
      </c>
      <c r="C15" s="968"/>
      <c r="D15" s="220" t="s">
        <v>41</v>
      </c>
      <c r="E15" s="107"/>
      <c r="F15" s="107"/>
      <c r="G15" s="107"/>
      <c r="H15" s="107"/>
      <c r="I15" s="107"/>
      <c r="J15" s="107"/>
      <c r="K15" s="628"/>
      <c r="L15" s="25"/>
    </row>
    <row r="16" spans="1:12" ht="30" customHeight="1">
      <c r="A16" s="25"/>
      <c r="B16" s="969"/>
      <c r="C16" s="970"/>
      <c r="D16" s="220" t="s">
        <v>37</v>
      </c>
      <c r="E16" s="107"/>
      <c r="F16" s="107"/>
      <c r="G16" s="107"/>
      <c r="H16" s="107"/>
      <c r="I16" s="107"/>
      <c r="J16" s="107"/>
      <c r="K16" s="628"/>
      <c r="L16" s="25"/>
    </row>
    <row r="17" spans="1:12" ht="33.75" customHeight="1">
      <c r="A17" s="25"/>
      <c r="B17" s="963" t="s">
        <v>304</v>
      </c>
      <c r="C17" s="964"/>
      <c r="D17" s="623"/>
      <c r="E17" s="107"/>
      <c r="F17" s="107"/>
      <c r="G17" s="107"/>
      <c r="H17" s="107"/>
      <c r="I17" s="107"/>
      <c r="J17" s="107"/>
      <c r="K17" s="628"/>
      <c r="L17" s="25"/>
    </row>
    <row r="18" spans="1:12" ht="51.75" customHeight="1">
      <c r="A18" s="25"/>
      <c r="B18" s="965" t="s">
        <v>305</v>
      </c>
      <c r="C18" s="966"/>
      <c r="D18" s="624"/>
      <c r="E18" s="626"/>
      <c r="F18" s="626"/>
      <c r="G18" s="626"/>
      <c r="H18" s="626"/>
      <c r="I18" s="626"/>
      <c r="J18" s="626"/>
      <c r="K18" s="629"/>
      <c r="L18" s="25"/>
    </row>
    <row r="19" spans="1:12">
      <c r="A19" s="25"/>
      <c r="B19" s="25"/>
      <c r="C19" s="25"/>
      <c r="D19" s="25"/>
      <c r="E19" s="25"/>
      <c r="F19" s="25"/>
      <c r="G19" s="25"/>
      <c r="H19" s="25"/>
      <c r="I19" s="25"/>
      <c r="J19" s="25"/>
      <c r="K19" s="25"/>
      <c r="L19" s="25"/>
    </row>
    <row r="20" spans="1:12">
      <c r="A20" s="25"/>
      <c r="B20" s="25"/>
      <c r="C20" s="25"/>
      <c r="D20" s="25"/>
      <c r="E20" s="25"/>
      <c r="F20" s="25"/>
      <c r="G20" s="25"/>
      <c r="H20" s="25"/>
      <c r="I20" s="25"/>
      <c r="J20" s="25"/>
      <c r="K20" s="25"/>
      <c r="L20" s="25"/>
    </row>
    <row r="21" spans="1:12" ht="41.25" customHeight="1">
      <c r="A21" s="25"/>
      <c r="B21" s="971" t="s">
        <v>45</v>
      </c>
      <c r="C21" s="972"/>
      <c r="D21" s="622"/>
      <c r="E21" s="625"/>
      <c r="F21" s="625"/>
      <c r="G21" s="625"/>
      <c r="H21" s="625"/>
      <c r="I21" s="625"/>
      <c r="J21" s="625"/>
      <c r="K21" s="627"/>
      <c r="L21" s="25"/>
    </row>
    <row r="22" spans="1:12" ht="39" customHeight="1">
      <c r="A22" s="25"/>
      <c r="B22" s="973" t="s">
        <v>98</v>
      </c>
      <c r="C22" s="869"/>
      <c r="D22" s="974"/>
      <c r="E22" s="974"/>
      <c r="F22" s="974"/>
      <c r="G22" s="64" t="s">
        <v>42</v>
      </c>
      <c r="H22" s="962"/>
      <c r="I22" s="962"/>
      <c r="J22" s="962"/>
      <c r="K22" s="628"/>
      <c r="L22" s="25"/>
    </row>
    <row r="23" spans="1:12" ht="30" customHeight="1">
      <c r="A23" s="25"/>
      <c r="B23" s="967" t="s">
        <v>303</v>
      </c>
      <c r="C23" s="968"/>
      <c r="D23" s="220" t="s">
        <v>41</v>
      </c>
      <c r="E23" s="107"/>
      <c r="F23" s="107"/>
      <c r="G23" s="107"/>
      <c r="H23" s="107"/>
      <c r="I23" s="107"/>
      <c r="J23" s="107"/>
      <c r="K23" s="628"/>
      <c r="L23" s="25"/>
    </row>
    <row r="24" spans="1:12" ht="30" customHeight="1">
      <c r="A24" s="25"/>
      <c r="B24" s="969"/>
      <c r="C24" s="970"/>
      <c r="D24" s="220" t="s">
        <v>37</v>
      </c>
      <c r="E24" s="107"/>
      <c r="F24" s="107"/>
      <c r="G24" s="107"/>
      <c r="H24" s="107"/>
      <c r="I24" s="107"/>
      <c r="J24" s="107"/>
      <c r="K24" s="628"/>
      <c r="L24" s="25"/>
    </row>
    <row r="25" spans="1:12" ht="39" customHeight="1">
      <c r="A25" s="25"/>
      <c r="B25" s="963" t="s">
        <v>304</v>
      </c>
      <c r="C25" s="964"/>
      <c r="D25" s="623"/>
      <c r="E25" s="107"/>
      <c r="F25" s="107"/>
      <c r="G25" s="107"/>
      <c r="H25" s="107"/>
      <c r="I25" s="107"/>
      <c r="J25" s="107"/>
      <c r="K25" s="628"/>
      <c r="L25" s="25"/>
    </row>
    <row r="26" spans="1:12" ht="52.5" customHeight="1">
      <c r="A26" s="25"/>
      <c r="B26" s="965" t="s">
        <v>305</v>
      </c>
      <c r="C26" s="966"/>
      <c r="D26" s="624"/>
      <c r="E26" s="626"/>
      <c r="F26" s="626"/>
      <c r="G26" s="626"/>
      <c r="H26" s="626"/>
      <c r="I26" s="626"/>
      <c r="J26" s="626"/>
      <c r="K26" s="629"/>
      <c r="L26" s="25"/>
    </row>
    <row r="27" spans="1:12" ht="6" customHeight="1">
      <c r="A27" s="25"/>
      <c r="B27" s="25"/>
      <c r="C27" s="25"/>
      <c r="D27" s="25"/>
      <c r="E27" s="25"/>
      <c r="F27" s="25"/>
      <c r="G27" s="25"/>
      <c r="H27" s="25"/>
      <c r="I27" s="25"/>
      <c r="J27" s="25"/>
      <c r="K27" s="25"/>
      <c r="L27" s="25"/>
    </row>
    <row r="28" spans="1:12" ht="17.25" customHeight="1">
      <c r="A28" s="25"/>
      <c r="B28" s="69" t="s">
        <v>306</v>
      </c>
      <c r="C28" s="25"/>
      <c r="D28" s="25"/>
      <c r="E28" s="25"/>
      <c r="F28" s="25"/>
      <c r="G28" s="25"/>
      <c r="H28" s="25"/>
      <c r="I28" s="25"/>
      <c r="J28" s="25"/>
      <c r="K28" s="25"/>
      <c r="L28" s="25"/>
    </row>
    <row r="29" spans="1:12" ht="17.25" customHeight="1">
      <c r="A29" s="25"/>
      <c r="B29" s="69" t="s">
        <v>56</v>
      </c>
      <c r="C29" s="25"/>
      <c r="D29" s="25"/>
      <c r="E29" s="25"/>
      <c r="F29" s="25"/>
      <c r="G29" s="25"/>
      <c r="H29" s="25"/>
      <c r="I29" s="25"/>
      <c r="J29" s="25"/>
      <c r="K29" s="25"/>
      <c r="L29" s="25"/>
    </row>
    <row r="30" spans="1:12" ht="17.25" customHeight="1">
      <c r="A30" s="25"/>
      <c r="B30" s="69" t="s">
        <v>294</v>
      </c>
      <c r="C30" s="25"/>
      <c r="D30" s="25"/>
      <c r="E30" s="25"/>
      <c r="F30" s="25"/>
      <c r="G30" s="25"/>
      <c r="H30" s="25"/>
      <c r="I30" s="25"/>
      <c r="J30" s="25"/>
      <c r="K30" s="25"/>
      <c r="L30" s="25"/>
    </row>
    <row r="31" spans="1:12">
      <c r="A31" s="25"/>
      <c r="B31" s="25"/>
      <c r="C31" s="25"/>
      <c r="D31" s="25"/>
      <c r="E31" s="25"/>
      <c r="F31" s="25"/>
      <c r="G31" s="25"/>
      <c r="H31" s="25"/>
      <c r="I31" s="25"/>
      <c r="J31" s="25"/>
      <c r="K31" s="25"/>
      <c r="L31" s="25"/>
    </row>
  </sheetData>
  <mergeCells count="23">
    <mergeCell ref="D14:F14"/>
    <mergeCell ref="H14:J14"/>
    <mergeCell ref="B3:K3"/>
    <mergeCell ref="B5:C5"/>
    <mergeCell ref="B6:C6"/>
    <mergeCell ref="D6:F6"/>
    <mergeCell ref="H6:J6"/>
    <mergeCell ref="H22:J22"/>
    <mergeCell ref="B25:C25"/>
    <mergeCell ref="B26:C26"/>
    <mergeCell ref="B7:C8"/>
    <mergeCell ref="B15:C16"/>
    <mergeCell ref="B23:C24"/>
    <mergeCell ref="B17:C17"/>
    <mergeCell ref="B18:C18"/>
    <mergeCell ref="B21:C21"/>
    <mergeCell ref="B22:C22"/>
    <mergeCell ref="D22:F22"/>
    <mergeCell ref="B9:C9"/>
    <mergeCell ref="B10:C10"/>
    <mergeCell ref="D10:K10"/>
    <mergeCell ref="B13:C13"/>
    <mergeCell ref="B14:C14"/>
  </mergeCells>
  <phoneticPr fontId="2"/>
  <pageMargins left="0.70833333333333304" right="0.70833333333333304" top="0.74791666666666701" bottom="0.74791666666666701" header="0.51180555555555496" footer="0.51180555555555496"/>
  <pageSetup paperSize="9" scale="87"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D125"/>
  <sheetViews>
    <sheetView showGridLines="0" showZeros="0" view="pageBreakPreview" zoomScaleSheetLayoutView="100" workbookViewId="0">
      <selection activeCell="M7" sqref="M7"/>
    </sheetView>
  </sheetViews>
  <sheetFormatPr defaultRowHeight="13.5"/>
  <cols>
    <col min="1" max="1" width="13" customWidth="1"/>
    <col min="2" max="2" width="5.125" customWidth="1"/>
    <col min="3" max="3" width="8.75" customWidth="1"/>
    <col min="4" max="4" width="11.375" customWidth="1"/>
    <col min="5" max="5" width="12" customWidth="1"/>
    <col min="6" max="6" width="8.75" customWidth="1"/>
    <col min="7" max="7" width="7.25" customWidth="1"/>
    <col min="8" max="10" width="8.75" customWidth="1"/>
    <col min="11" max="11" width="4.75" customWidth="1"/>
    <col min="12" max="1025" width="8.75" customWidth="1"/>
  </cols>
  <sheetData>
    <row r="1" spans="1:19" ht="28.5" customHeight="1">
      <c r="A1" s="2" t="s">
        <v>16</v>
      </c>
      <c r="B1" s="1"/>
      <c r="C1" s="1"/>
      <c r="D1" s="1"/>
      <c r="E1" s="1"/>
      <c r="F1" s="1"/>
      <c r="G1" s="1"/>
      <c r="H1" s="1"/>
      <c r="I1" s="1"/>
      <c r="J1" s="1"/>
      <c r="K1" s="1"/>
      <c r="L1" s="1"/>
      <c r="M1" s="1"/>
      <c r="N1" s="1"/>
      <c r="O1" s="1"/>
      <c r="P1" s="1"/>
      <c r="Q1" s="1"/>
      <c r="R1" s="1"/>
      <c r="S1" s="1"/>
    </row>
    <row r="2" spans="1:19" ht="39" customHeight="1">
      <c r="A2" s="990" t="s">
        <v>27</v>
      </c>
      <c r="B2" s="990"/>
      <c r="C2" s="990"/>
      <c r="D2" s="990"/>
      <c r="E2" s="990"/>
      <c r="F2" s="990"/>
      <c r="G2" s="990"/>
      <c r="H2" s="990"/>
      <c r="I2" s="990"/>
      <c r="J2" s="990"/>
      <c r="K2" s="990"/>
      <c r="L2" s="1"/>
      <c r="M2" s="1"/>
      <c r="N2" s="1"/>
      <c r="O2" s="1"/>
      <c r="P2" s="1"/>
      <c r="Q2" s="1"/>
      <c r="R2" s="1"/>
      <c r="S2" s="1"/>
    </row>
    <row r="3" spans="1:19" ht="37.5" customHeight="1">
      <c r="A3" s="25"/>
      <c r="B3" s="710"/>
      <c r="C3" s="710"/>
      <c r="D3" s="710"/>
      <c r="E3" s="710"/>
      <c r="F3" s="710"/>
      <c r="G3" s="710"/>
      <c r="H3" s="710"/>
      <c r="I3" s="710"/>
      <c r="J3" s="710"/>
      <c r="K3" s="25"/>
      <c r="L3" s="25"/>
      <c r="M3" s="25"/>
      <c r="N3" s="25"/>
      <c r="O3" s="1"/>
      <c r="P3" s="1"/>
      <c r="Q3" s="1"/>
      <c r="R3" s="1"/>
      <c r="S3" s="1"/>
    </row>
    <row r="4" spans="1:19" ht="26.25" customHeight="1">
      <c r="A4" s="25"/>
      <c r="B4" s="710"/>
      <c r="C4" s="710"/>
      <c r="D4" s="710"/>
      <c r="E4" s="710"/>
      <c r="F4" s="710"/>
      <c r="G4" s="710"/>
      <c r="H4" s="710"/>
      <c r="I4" s="710"/>
      <c r="J4" s="710"/>
      <c r="K4" s="25"/>
      <c r="L4" s="25"/>
      <c r="M4" s="25"/>
      <c r="N4" s="25"/>
      <c r="O4" s="1"/>
      <c r="P4" s="1"/>
      <c r="Q4" s="1"/>
      <c r="R4" s="1"/>
      <c r="S4" s="1"/>
    </row>
    <row r="5" spans="1:19" ht="17.25" customHeight="1">
      <c r="A5" s="25"/>
      <c r="B5" s="710"/>
      <c r="C5" s="710"/>
      <c r="D5" s="710"/>
      <c r="E5" s="710"/>
      <c r="F5" s="710"/>
      <c r="G5" s="710"/>
      <c r="H5" s="710"/>
      <c r="I5" s="710"/>
      <c r="J5" s="710"/>
      <c r="K5" s="25"/>
      <c r="L5" s="25"/>
      <c r="M5" s="25"/>
      <c r="N5" s="25"/>
      <c r="O5" s="1"/>
      <c r="P5" s="1"/>
      <c r="Q5" s="1"/>
      <c r="R5" s="1"/>
      <c r="S5" s="1"/>
    </row>
    <row r="6" spans="1:19" ht="39" customHeight="1">
      <c r="A6" s="25"/>
      <c r="B6" s="710"/>
      <c r="C6" s="710"/>
      <c r="D6" s="710"/>
      <c r="E6" s="710"/>
      <c r="F6" s="710"/>
      <c r="G6" s="710"/>
      <c r="H6" s="710"/>
      <c r="I6" s="710"/>
      <c r="J6" s="710"/>
      <c r="K6" s="25"/>
      <c r="L6" s="25"/>
      <c r="M6" s="25"/>
      <c r="N6" s="25"/>
      <c r="O6" s="1"/>
      <c r="P6" s="1"/>
      <c r="Q6" s="1"/>
      <c r="R6" s="1"/>
      <c r="S6" s="1"/>
    </row>
    <row r="7" spans="1:19" ht="44.25" customHeight="1">
      <c r="A7" s="25"/>
      <c r="B7" s="27"/>
      <c r="C7" s="986"/>
      <c r="D7" s="986"/>
      <c r="E7" s="986"/>
      <c r="F7" s="986"/>
      <c r="G7" s="986"/>
      <c r="H7" s="986"/>
      <c r="I7" s="986"/>
      <c r="J7" s="30"/>
      <c r="K7" s="25"/>
      <c r="L7" s="25"/>
      <c r="M7" s="25"/>
      <c r="N7" s="25"/>
      <c r="O7" s="1"/>
      <c r="P7" s="1"/>
      <c r="Q7" s="1"/>
      <c r="R7" s="1"/>
      <c r="S7" s="1"/>
    </row>
    <row r="8" spans="1:19" ht="26.25" customHeight="1">
      <c r="A8" s="25"/>
      <c r="B8" s="687" t="s">
        <v>61</v>
      </c>
      <c r="C8" s="687"/>
      <c r="D8" s="28" t="s">
        <v>82</v>
      </c>
      <c r="E8" s="28" t="s">
        <v>84</v>
      </c>
      <c r="F8" s="687" t="s">
        <v>85</v>
      </c>
      <c r="G8" s="687"/>
      <c r="H8" s="687" t="s">
        <v>86</v>
      </c>
      <c r="I8" s="687"/>
      <c r="J8" s="25"/>
      <c r="K8" s="25"/>
      <c r="L8" s="25"/>
      <c r="M8" s="25"/>
      <c r="N8" s="25"/>
      <c r="O8" s="1"/>
      <c r="P8" s="1"/>
      <c r="Q8" s="1"/>
      <c r="R8" s="1"/>
      <c r="S8" s="1"/>
    </row>
    <row r="9" spans="1:19" ht="26.25" customHeight="1">
      <c r="A9" s="25"/>
      <c r="B9" s="707"/>
      <c r="C9" s="707"/>
      <c r="D9" s="33"/>
      <c r="E9" s="33"/>
      <c r="F9" s="988"/>
      <c r="G9" s="988"/>
      <c r="H9" s="707"/>
      <c r="I9" s="707"/>
      <c r="J9" s="25"/>
      <c r="K9" s="25"/>
      <c r="L9" s="25"/>
      <c r="M9" s="25"/>
      <c r="N9" s="25"/>
      <c r="O9" s="1"/>
      <c r="P9" s="1"/>
      <c r="Q9" s="1"/>
      <c r="R9" s="1"/>
      <c r="S9" s="1"/>
    </row>
    <row r="10" spans="1:19" ht="26.25" customHeight="1">
      <c r="A10" s="25"/>
      <c r="B10" s="707"/>
      <c r="C10" s="707"/>
      <c r="D10" s="33"/>
      <c r="E10" s="33"/>
      <c r="F10" s="988"/>
      <c r="G10" s="988"/>
      <c r="H10" s="707"/>
      <c r="I10" s="707"/>
      <c r="J10" s="25"/>
      <c r="K10" s="25"/>
      <c r="L10" s="25"/>
      <c r="M10" s="25"/>
      <c r="N10" s="25"/>
      <c r="O10" s="1"/>
      <c r="P10" s="1"/>
      <c r="Q10" s="1"/>
      <c r="R10" s="1"/>
      <c r="S10" s="1"/>
    </row>
    <row r="11" spans="1:19" ht="22.5" customHeight="1">
      <c r="A11" s="25"/>
      <c r="B11" s="25"/>
      <c r="C11" s="25"/>
      <c r="D11" s="25"/>
      <c r="E11" s="25"/>
      <c r="F11" s="25"/>
      <c r="G11" s="25"/>
      <c r="H11" s="25"/>
      <c r="I11" s="25"/>
      <c r="J11" s="25"/>
      <c r="K11" s="25"/>
      <c r="L11" s="25"/>
      <c r="M11" s="25"/>
      <c r="N11" s="25"/>
      <c r="O11" s="1"/>
      <c r="P11" s="1"/>
      <c r="Q11" s="1"/>
      <c r="R11" s="1"/>
      <c r="S11" s="1"/>
    </row>
    <row r="12" spans="1:19" ht="33" customHeight="1">
      <c r="A12" s="25"/>
      <c r="B12" s="26"/>
      <c r="C12" s="25"/>
      <c r="D12" s="25"/>
      <c r="E12" s="25"/>
      <c r="F12" s="25"/>
      <c r="G12" s="25"/>
      <c r="H12" s="25"/>
      <c r="I12" s="25"/>
      <c r="J12" s="25"/>
      <c r="K12" s="25"/>
      <c r="L12" s="25"/>
      <c r="M12" s="25"/>
      <c r="N12" s="25"/>
      <c r="O12" s="1"/>
      <c r="P12" s="1"/>
      <c r="Q12" s="1"/>
      <c r="R12" s="1"/>
      <c r="S12" s="1"/>
    </row>
    <row r="13" spans="1:19" ht="20.25" customHeight="1">
      <c r="A13" s="25"/>
      <c r="B13" s="989"/>
      <c r="C13" s="989"/>
      <c r="D13" s="989"/>
      <c r="E13" s="989"/>
      <c r="F13" s="989"/>
      <c r="G13" s="989"/>
      <c r="H13" s="989"/>
      <c r="I13" s="989"/>
      <c r="J13" s="25"/>
      <c r="K13" s="25"/>
      <c r="L13" s="25"/>
      <c r="M13" s="25"/>
      <c r="N13" s="25"/>
      <c r="O13" s="1"/>
      <c r="P13" s="1"/>
      <c r="Q13" s="1"/>
      <c r="R13" s="1"/>
      <c r="S13" s="1"/>
    </row>
    <row r="14" spans="1:19">
      <c r="A14" s="25"/>
      <c r="B14" s="25"/>
      <c r="C14" s="25"/>
      <c r="D14" s="25"/>
      <c r="E14" s="25"/>
      <c r="F14" s="25"/>
      <c r="G14" s="25"/>
      <c r="H14" s="25"/>
      <c r="I14" s="25"/>
      <c r="J14" s="25"/>
      <c r="K14" s="25"/>
      <c r="L14" s="25"/>
      <c r="M14" s="25"/>
      <c r="N14" s="25"/>
      <c r="O14" s="1"/>
      <c r="P14" s="1"/>
      <c r="Q14" s="1"/>
      <c r="R14" s="1"/>
      <c r="S14" s="1"/>
    </row>
    <row r="15" spans="1:19" ht="81.75" customHeight="1">
      <c r="A15" s="25"/>
      <c r="B15" s="26"/>
      <c r="C15" s="986"/>
      <c r="D15" s="986"/>
      <c r="E15" s="986"/>
      <c r="F15" s="986"/>
      <c r="G15" s="986"/>
      <c r="H15" s="986"/>
      <c r="I15" s="986"/>
      <c r="J15" s="25"/>
      <c r="K15" s="25"/>
      <c r="L15" s="25"/>
      <c r="M15" s="25"/>
      <c r="N15" s="25"/>
      <c r="O15" s="1"/>
      <c r="P15" s="1"/>
      <c r="Q15" s="1"/>
      <c r="R15" s="1"/>
      <c r="S15" s="1"/>
    </row>
    <row r="16" spans="1:19" ht="33" customHeight="1">
      <c r="A16" s="25"/>
      <c r="B16" s="687" t="s">
        <v>30</v>
      </c>
      <c r="C16" s="687"/>
      <c r="D16" s="28" t="s">
        <v>87</v>
      </c>
      <c r="E16" s="28" t="s">
        <v>84</v>
      </c>
      <c r="F16" s="687" t="s">
        <v>89</v>
      </c>
      <c r="G16" s="687"/>
      <c r="H16" s="687" t="s">
        <v>91</v>
      </c>
      <c r="I16" s="687"/>
      <c r="J16" s="25"/>
      <c r="K16" s="25"/>
      <c r="L16" s="25"/>
      <c r="M16" s="25"/>
      <c r="N16" s="25"/>
      <c r="O16" s="1"/>
      <c r="P16" s="1"/>
      <c r="Q16" s="1"/>
      <c r="R16" s="1"/>
      <c r="S16" s="1"/>
    </row>
    <row r="17" spans="1:19" ht="33" customHeight="1">
      <c r="A17" s="25"/>
      <c r="B17" s="707"/>
      <c r="C17" s="707"/>
      <c r="D17" s="33"/>
      <c r="E17" s="33"/>
      <c r="F17" s="988"/>
      <c r="G17" s="988"/>
      <c r="H17" s="707"/>
      <c r="I17" s="707"/>
      <c r="J17" s="25"/>
      <c r="K17" s="25"/>
      <c r="L17" s="25"/>
      <c r="M17" s="25"/>
      <c r="N17" s="25"/>
      <c r="O17" s="1"/>
      <c r="P17" s="1"/>
      <c r="Q17" s="1"/>
      <c r="R17" s="1"/>
      <c r="S17" s="1"/>
    </row>
    <row r="18" spans="1:19" ht="33" customHeight="1">
      <c r="A18" s="25"/>
      <c r="B18" s="707"/>
      <c r="C18" s="707"/>
      <c r="D18" s="33"/>
      <c r="E18" s="33"/>
      <c r="F18" s="988"/>
      <c r="G18" s="988"/>
      <c r="H18" s="707"/>
      <c r="I18" s="707"/>
      <c r="J18" s="25"/>
      <c r="K18" s="25"/>
      <c r="L18" s="25"/>
      <c r="M18" s="25"/>
      <c r="N18" s="25"/>
      <c r="O18" s="1"/>
      <c r="P18" s="1"/>
      <c r="Q18" s="1"/>
      <c r="R18" s="1"/>
      <c r="S18" s="1"/>
    </row>
    <row r="19" spans="1:19">
      <c r="A19" s="25"/>
      <c r="B19" s="987"/>
      <c r="C19" s="987"/>
      <c r="D19" s="987"/>
      <c r="E19" s="987"/>
      <c r="F19" s="987"/>
      <c r="G19" s="987"/>
      <c r="H19" s="987"/>
      <c r="I19" s="987"/>
      <c r="J19" s="25"/>
      <c r="K19" s="25"/>
      <c r="L19" s="25"/>
      <c r="M19" s="25"/>
      <c r="N19" s="25"/>
      <c r="O19" s="1"/>
      <c r="P19" s="1"/>
      <c r="Q19" s="1"/>
      <c r="R19" s="1"/>
      <c r="S19" s="1"/>
    </row>
    <row r="20" spans="1:19">
      <c r="A20" s="25"/>
      <c r="B20" s="30"/>
      <c r="C20" s="30"/>
      <c r="D20" s="30"/>
      <c r="E20" s="30"/>
      <c r="F20" s="30"/>
      <c r="G20" s="30"/>
      <c r="H20" s="30"/>
      <c r="I20" s="30"/>
      <c r="J20" s="25"/>
      <c r="K20" s="25"/>
      <c r="L20" s="25"/>
      <c r="M20" s="25"/>
      <c r="N20" s="25"/>
      <c r="O20" s="1"/>
      <c r="P20" s="1"/>
      <c r="Q20" s="1"/>
      <c r="R20" s="1"/>
      <c r="S20" s="1"/>
    </row>
    <row r="21" spans="1:19" s="24" customFormat="1" ht="54" customHeight="1">
      <c r="A21" s="26"/>
      <c r="B21" s="986"/>
      <c r="C21" s="986"/>
      <c r="D21" s="986"/>
      <c r="E21" s="986"/>
      <c r="F21" s="986"/>
      <c r="G21" s="986"/>
      <c r="H21" s="986"/>
      <c r="I21" s="986"/>
      <c r="J21" s="26"/>
      <c r="K21" s="26"/>
      <c r="L21" s="26"/>
      <c r="M21" s="26"/>
      <c r="N21" s="26"/>
      <c r="O21" s="39"/>
      <c r="P21" s="39"/>
      <c r="Q21" s="39"/>
      <c r="R21" s="39"/>
      <c r="S21" s="39"/>
    </row>
    <row r="22" spans="1:19" ht="47.25" customHeight="1">
      <c r="A22" s="25"/>
      <c r="B22" s="31"/>
      <c r="C22" s="986"/>
      <c r="D22" s="986"/>
      <c r="E22" s="986"/>
      <c r="F22" s="986"/>
      <c r="G22" s="986"/>
      <c r="H22" s="986"/>
      <c r="I22" s="986"/>
      <c r="J22" s="25"/>
      <c r="K22" s="25"/>
      <c r="L22" s="25"/>
      <c r="M22" s="25"/>
      <c r="N22" s="25"/>
      <c r="O22" s="1"/>
      <c r="P22" s="1"/>
      <c r="Q22" s="1"/>
      <c r="R22" s="1"/>
      <c r="S22" s="1"/>
    </row>
    <row r="23" spans="1:19" ht="28.5" customHeight="1">
      <c r="A23" s="25"/>
      <c r="B23" s="31"/>
      <c r="C23" s="986"/>
      <c r="D23" s="986"/>
      <c r="E23" s="986"/>
      <c r="F23" s="986"/>
      <c r="G23" s="986"/>
      <c r="H23" s="986"/>
      <c r="I23" s="986"/>
      <c r="J23" s="25"/>
      <c r="K23" s="25"/>
      <c r="L23" s="25"/>
      <c r="M23" s="25"/>
      <c r="N23" s="25"/>
      <c r="O23" s="1"/>
      <c r="P23" s="1"/>
      <c r="Q23" s="1"/>
      <c r="R23" s="1"/>
      <c r="S23" s="1"/>
    </row>
    <row r="24" spans="1:19" ht="63" customHeight="1">
      <c r="A24" s="25"/>
      <c r="B24" s="31"/>
      <c r="C24" s="986"/>
      <c r="D24" s="986"/>
      <c r="E24" s="986"/>
      <c r="F24" s="986"/>
      <c r="G24" s="986"/>
      <c r="H24" s="986"/>
      <c r="I24" s="986"/>
      <c r="J24" s="25"/>
      <c r="K24" s="25"/>
      <c r="L24" s="25"/>
      <c r="M24" s="25"/>
      <c r="N24" s="25"/>
      <c r="O24" s="1"/>
      <c r="P24" s="1"/>
      <c r="Q24" s="1"/>
      <c r="R24" s="1"/>
      <c r="S24" s="1"/>
    </row>
    <row r="25" spans="1:19" ht="70.5" customHeight="1">
      <c r="A25" s="25"/>
      <c r="B25" s="31"/>
      <c r="C25" s="986"/>
      <c r="D25" s="986"/>
      <c r="E25" s="986"/>
      <c r="F25" s="986"/>
      <c r="G25" s="986"/>
      <c r="H25" s="986"/>
      <c r="I25" s="986"/>
      <c r="J25" s="25"/>
      <c r="K25" s="25"/>
      <c r="L25" s="25"/>
      <c r="M25" s="25"/>
      <c r="N25" s="25"/>
      <c r="O25" s="1"/>
      <c r="P25" s="1"/>
      <c r="Q25" s="1"/>
      <c r="R25" s="1"/>
      <c r="S25" s="1"/>
    </row>
    <row r="26" spans="1:19" ht="58.5" customHeight="1">
      <c r="A26" s="25"/>
      <c r="B26" s="31"/>
      <c r="C26" s="986"/>
      <c r="D26" s="986"/>
      <c r="E26" s="986"/>
      <c r="F26" s="986"/>
      <c r="G26" s="986"/>
      <c r="H26" s="986"/>
      <c r="I26" s="986"/>
      <c r="J26" s="25"/>
      <c r="K26" s="25"/>
      <c r="L26" s="25"/>
      <c r="M26" s="25"/>
      <c r="N26" s="25"/>
      <c r="O26" s="1"/>
      <c r="P26" s="1"/>
      <c r="Q26" s="1"/>
      <c r="R26" s="1"/>
      <c r="S26" s="1"/>
    </row>
    <row r="27" spans="1:19" ht="61.5" customHeight="1">
      <c r="A27" s="25"/>
      <c r="B27" s="31"/>
      <c r="C27" s="986"/>
      <c r="D27" s="986"/>
      <c r="E27" s="986"/>
      <c r="F27" s="986"/>
      <c r="G27" s="986"/>
      <c r="H27" s="986"/>
      <c r="I27" s="986"/>
      <c r="J27" s="25"/>
      <c r="K27" s="25"/>
      <c r="L27" s="25"/>
      <c r="M27" s="25"/>
      <c r="N27" s="25"/>
      <c r="O27" s="1"/>
      <c r="P27" s="1"/>
      <c r="Q27" s="1"/>
      <c r="R27" s="1"/>
      <c r="S27" s="1"/>
    </row>
    <row r="28" spans="1:19" ht="59.25" customHeight="1">
      <c r="A28" s="25"/>
      <c r="B28" s="31"/>
      <c r="C28" s="986"/>
      <c r="D28" s="986"/>
      <c r="E28" s="986"/>
      <c r="F28" s="986"/>
      <c r="G28" s="986"/>
      <c r="H28" s="986"/>
      <c r="I28" s="986"/>
      <c r="J28" s="25"/>
      <c r="K28" s="25"/>
      <c r="L28" s="25"/>
      <c r="M28" s="25"/>
      <c r="N28" s="25"/>
      <c r="O28" s="1"/>
      <c r="P28" s="1"/>
      <c r="Q28" s="1"/>
      <c r="R28" s="1"/>
      <c r="S28" s="1"/>
    </row>
    <row r="29" spans="1:19" ht="219" customHeight="1">
      <c r="A29" s="25"/>
      <c r="B29" s="32"/>
      <c r="C29" s="31"/>
      <c r="D29" s="986"/>
      <c r="E29" s="986"/>
      <c r="F29" s="986"/>
      <c r="G29" s="986"/>
      <c r="H29" s="986"/>
      <c r="I29" s="986"/>
      <c r="J29" s="25"/>
      <c r="K29" s="25"/>
      <c r="L29" s="25"/>
      <c r="M29" s="25"/>
      <c r="N29" s="25"/>
      <c r="O29" s="1"/>
      <c r="P29" s="1"/>
      <c r="Q29" s="1"/>
      <c r="R29" s="1"/>
      <c r="S29" s="1"/>
    </row>
    <row r="30" spans="1:19" s="1" customFormat="1" ht="21" customHeight="1">
      <c r="A30" s="25"/>
      <c r="B30" s="25"/>
      <c r="C30" s="25"/>
      <c r="D30" s="25"/>
      <c r="E30" s="25"/>
      <c r="F30" s="25" t="s">
        <v>93</v>
      </c>
      <c r="G30" s="984">
        <f>'1-1 事業計画申請書'!H2</f>
        <v>0</v>
      </c>
      <c r="H30" s="984"/>
      <c r="I30" s="984"/>
      <c r="J30" s="25"/>
      <c r="K30" s="25"/>
      <c r="L30" s="25"/>
      <c r="M30" s="25"/>
      <c r="N30" s="25"/>
    </row>
    <row r="31" spans="1:19" s="1" customFormat="1" ht="21" customHeight="1">
      <c r="A31" s="25"/>
      <c r="B31" s="25"/>
      <c r="C31" s="25"/>
      <c r="D31" s="25"/>
      <c r="E31" s="25"/>
      <c r="F31" s="25"/>
      <c r="G31" s="37"/>
      <c r="H31" s="37"/>
      <c r="I31" s="37"/>
      <c r="J31" s="25"/>
      <c r="K31" s="25"/>
      <c r="L31" s="25"/>
      <c r="M31" s="25"/>
      <c r="N31" s="25"/>
    </row>
    <row r="32" spans="1:19" s="1" customFormat="1">
      <c r="A32" s="25"/>
      <c r="B32" s="25"/>
      <c r="C32" s="25"/>
      <c r="D32" s="25"/>
      <c r="E32" s="25"/>
      <c r="F32" s="25"/>
      <c r="G32" s="25"/>
      <c r="H32" s="25"/>
      <c r="I32" s="25"/>
      <c r="J32" s="25"/>
      <c r="K32" s="25"/>
      <c r="L32" s="25"/>
      <c r="M32" s="25"/>
      <c r="N32" s="25"/>
    </row>
    <row r="33" spans="1:30" s="1" customFormat="1">
      <c r="A33" s="25"/>
      <c r="B33" s="25" t="s">
        <v>7</v>
      </c>
      <c r="C33" s="25"/>
      <c r="D33" s="25"/>
      <c r="E33" s="25"/>
      <c r="F33" s="25"/>
      <c r="G33" s="25"/>
      <c r="H33" s="25"/>
      <c r="I33" s="25"/>
      <c r="J33" s="25"/>
      <c r="K33" s="25"/>
      <c r="L33" s="25"/>
      <c r="M33" s="25"/>
      <c r="N33" s="25"/>
    </row>
    <row r="34" spans="1:30" s="1" customFormat="1">
      <c r="A34" s="25"/>
      <c r="B34" s="25"/>
      <c r="C34" s="25"/>
      <c r="D34" s="25"/>
      <c r="E34" s="25"/>
      <c r="F34" s="25"/>
      <c r="G34" s="25"/>
      <c r="H34" s="25"/>
      <c r="I34" s="25"/>
      <c r="J34" s="25"/>
      <c r="K34" s="25"/>
      <c r="L34" s="25"/>
      <c r="M34" s="25"/>
      <c r="N34" s="25"/>
    </row>
    <row r="35" spans="1:30" s="1" customFormat="1">
      <c r="A35" s="25"/>
      <c r="B35" s="25"/>
      <c r="C35" s="25"/>
      <c r="D35" s="25"/>
      <c r="E35" s="25"/>
      <c r="F35" s="25"/>
      <c r="G35" s="25"/>
      <c r="H35" s="25"/>
      <c r="I35" s="25"/>
      <c r="J35" s="25"/>
      <c r="K35" s="25"/>
      <c r="L35" s="25"/>
      <c r="M35" s="25"/>
      <c r="N35" s="25"/>
    </row>
    <row r="36" spans="1:30" s="1" customFormat="1" ht="22.5" customHeight="1">
      <c r="A36" s="25"/>
      <c r="B36" s="25"/>
      <c r="C36" s="25"/>
      <c r="D36" s="979" t="s">
        <v>37</v>
      </c>
      <c r="E36" s="979"/>
      <c r="F36" s="985">
        <f>'1-3（兼23-2）事業計画書・実績報告書'!E12</f>
        <v>0</v>
      </c>
      <c r="G36" s="985"/>
      <c r="H36" s="985"/>
      <c r="I36" s="985"/>
      <c r="J36" s="985"/>
      <c r="K36" s="25"/>
      <c r="L36" s="25"/>
      <c r="N36" s="38"/>
      <c r="O36" s="40"/>
      <c r="Q36" s="25"/>
      <c r="R36" s="40"/>
      <c r="S36" s="40"/>
      <c r="X36" s="981"/>
      <c r="Y36" s="981"/>
      <c r="Z36" s="982"/>
      <c r="AA36" s="982"/>
      <c r="AB36" s="982"/>
      <c r="AC36" s="982"/>
      <c r="AD36" s="982"/>
    </row>
    <row r="37" spans="1:30" s="1" customFormat="1" ht="22.5" customHeight="1">
      <c r="A37" s="25"/>
      <c r="B37" s="25"/>
      <c r="C37" s="25"/>
      <c r="D37" s="35"/>
      <c r="E37" s="35"/>
      <c r="F37" s="36"/>
      <c r="G37" s="36"/>
      <c r="H37" s="36"/>
      <c r="I37" s="36"/>
      <c r="J37" s="36"/>
      <c r="K37" s="25"/>
      <c r="L37" s="25"/>
      <c r="M37" s="25"/>
      <c r="N37" s="25"/>
      <c r="X37" s="35"/>
      <c r="Y37" s="35"/>
      <c r="Z37" s="41"/>
      <c r="AA37" s="41"/>
      <c r="AB37" s="41"/>
      <c r="AC37" s="41"/>
      <c r="AD37" s="41"/>
    </row>
    <row r="38" spans="1:30" s="1" customFormat="1" ht="22.5" customHeight="1">
      <c r="A38" s="25"/>
      <c r="B38" s="25"/>
      <c r="C38" s="25"/>
      <c r="D38" s="979" t="s">
        <v>41</v>
      </c>
      <c r="E38" s="979"/>
      <c r="F38" s="980">
        <f>'1-3（兼23-2）事業計画書・実績報告書'!E9</f>
        <v>0</v>
      </c>
      <c r="G38" s="980"/>
      <c r="H38" s="980"/>
      <c r="I38" s="980"/>
      <c r="J38" s="980"/>
      <c r="K38" s="25"/>
      <c r="L38" s="25"/>
      <c r="M38" s="25"/>
      <c r="N38" s="25"/>
      <c r="X38" s="981"/>
      <c r="Y38" s="981"/>
      <c r="Z38" s="982"/>
      <c r="AA38" s="982"/>
      <c r="AB38" s="982"/>
      <c r="AC38" s="982"/>
      <c r="AD38" s="982"/>
    </row>
    <row r="39" spans="1:30" s="1" customFormat="1" ht="22.5" customHeight="1">
      <c r="A39" s="25"/>
      <c r="B39" s="25"/>
      <c r="C39" s="25"/>
      <c r="D39" s="25"/>
      <c r="E39" s="25"/>
      <c r="F39" s="36"/>
      <c r="G39" s="36"/>
      <c r="H39" s="36"/>
      <c r="I39" s="36"/>
      <c r="J39" s="36"/>
      <c r="K39" s="25"/>
      <c r="L39" s="25"/>
      <c r="M39" s="25"/>
      <c r="N39" s="25"/>
      <c r="X39" s="25"/>
      <c r="Y39" s="25"/>
      <c r="Z39" s="41"/>
      <c r="AA39" s="41"/>
      <c r="AB39" s="41"/>
      <c r="AC39" s="41"/>
      <c r="AD39" s="41"/>
    </row>
    <row r="40" spans="1:30" s="1" customFormat="1" ht="22.5" customHeight="1">
      <c r="A40" s="25"/>
      <c r="B40" s="25"/>
      <c r="C40" s="25"/>
      <c r="D40" s="979" t="s">
        <v>43</v>
      </c>
      <c r="E40" s="979"/>
      <c r="F40" s="983">
        <f>'1-3（兼23-2）事業計画書・実績報告書'!E10</f>
        <v>0</v>
      </c>
      <c r="G40" s="983"/>
      <c r="H40" s="983"/>
      <c r="I40" s="983"/>
      <c r="J40" s="983"/>
      <c r="K40" s="25"/>
      <c r="L40" s="25"/>
      <c r="M40" s="25"/>
      <c r="N40" s="25"/>
      <c r="X40" s="981"/>
      <c r="Y40" s="981"/>
      <c r="Z40" s="982"/>
      <c r="AA40" s="982"/>
      <c r="AB40" s="982"/>
      <c r="AC40" s="982"/>
      <c r="AD40" s="982"/>
    </row>
    <row r="41" spans="1:30">
      <c r="A41" s="25"/>
      <c r="B41" s="25"/>
      <c r="C41" s="25"/>
      <c r="D41" s="25"/>
      <c r="E41" s="25"/>
      <c r="F41" s="25"/>
      <c r="G41" s="25"/>
      <c r="H41" s="25"/>
      <c r="I41" s="25"/>
      <c r="J41" s="25"/>
      <c r="K41" s="25"/>
      <c r="L41" s="25"/>
      <c r="M41" s="25"/>
      <c r="N41" s="25"/>
      <c r="O41" s="1"/>
      <c r="P41" s="1"/>
      <c r="Q41" s="1"/>
      <c r="R41" s="1"/>
      <c r="S41" s="1"/>
    </row>
    <row r="42" spans="1:30">
      <c r="A42" s="25"/>
      <c r="B42" s="25"/>
      <c r="C42" s="25"/>
      <c r="D42" s="25"/>
      <c r="E42" s="25"/>
      <c r="F42" s="25"/>
      <c r="G42" s="25"/>
      <c r="H42" s="25"/>
      <c r="I42" s="25"/>
      <c r="J42" s="25"/>
      <c r="K42" s="25"/>
      <c r="L42" s="25"/>
      <c r="M42" s="25"/>
      <c r="N42" s="25"/>
      <c r="O42" s="1"/>
      <c r="P42" s="1"/>
      <c r="Q42" s="1"/>
      <c r="R42" s="1"/>
      <c r="S42" s="1"/>
    </row>
    <row r="43" spans="1:30">
      <c r="A43" s="25"/>
      <c r="B43" s="25"/>
      <c r="C43" s="25"/>
      <c r="D43" s="25"/>
      <c r="E43" s="25"/>
      <c r="F43" s="25"/>
      <c r="G43" s="25"/>
      <c r="H43" s="25"/>
      <c r="I43" s="25"/>
      <c r="J43" s="25"/>
      <c r="K43" s="25"/>
      <c r="L43" s="25"/>
      <c r="M43" s="25"/>
      <c r="N43" s="25"/>
      <c r="O43" s="1"/>
      <c r="P43" s="1"/>
      <c r="Q43" s="1"/>
      <c r="R43" s="1"/>
      <c r="S43" s="1"/>
    </row>
    <row r="44" spans="1:30">
      <c r="A44" s="25"/>
      <c r="B44" s="25"/>
      <c r="C44" s="25"/>
      <c r="D44" s="25"/>
      <c r="E44" s="25"/>
      <c r="F44" s="25"/>
      <c r="G44" s="25"/>
      <c r="H44" s="25"/>
      <c r="I44" s="25"/>
      <c r="J44" s="25"/>
      <c r="K44" s="25"/>
      <c r="L44" s="25"/>
      <c r="M44" s="25"/>
      <c r="N44" s="25"/>
      <c r="O44" s="1"/>
      <c r="P44" s="1"/>
      <c r="Q44" s="1"/>
      <c r="R44" s="1"/>
      <c r="S44" s="1"/>
    </row>
    <row r="45" spans="1:30">
      <c r="A45" s="25"/>
      <c r="B45" s="25"/>
      <c r="C45" s="25"/>
      <c r="D45" s="25"/>
      <c r="E45" s="25"/>
      <c r="F45" s="25"/>
      <c r="G45" s="25"/>
      <c r="H45" s="25"/>
      <c r="I45" s="25"/>
      <c r="J45" s="25"/>
      <c r="K45" s="25"/>
      <c r="L45" s="25"/>
      <c r="M45" s="25"/>
      <c r="N45" s="25"/>
      <c r="O45" s="1"/>
      <c r="P45" s="1"/>
      <c r="Q45" s="1"/>
      <c r="R45" s="1"/>
      <c r="S45" s="1"/>
    </row>
    <row r="46" spans="1:30">
      <c r="A46" s="25"/>
      <c r="B46" s="25"/>
      <c r="C46" s="25"/>
      <c r="D46" s="25"/>
      <c r="E46" s="25"/>
      <c r="F46" s="25"/>
      <c r="G46" s="25"/>
      <c r="H46" s="25"/>
      <c r="I46" s="25"/>
      <c r="J46" s="25"/>
      <c r="K46" s="25"/>
      <c r="L46" s="25"/>
      <c r="M46" s="25"/>
      <c r="N46" s="25"/>
      <c r="O46" s="1"/>
      <c r="P46" s="1"/>
      <c r="Q46" s="1"/>
      <c r="R46" s="1"/>
      <c r="S46" s="1"/>
    </row>
    <row r="47" spans="1:30">
      <c r="A47" s="25"/>
      <c r="B47" s="25"/>
      <c r="C47" s="25"/>
      <c r="D47" s="25"/>
      <c r="E47" s="25"/>
      <c r="F47" s="25"/>
      <c r="G47" s="25"/>
      <c r="H47" s="25"/>
      <c r="I47" s="25"/>
      <c r="J47" s="25"/>
      <c r="K47" s="25"/>
      <c r="L47" s="25"/>
      <c r="M47" s="25"/>
      <c r="N47" s="25"/>
      <c r="O47" s="1"/>
      <c r="P47" s="1"/>
      <c r="Q47" s="1"/>
      <c r="R47" s="1"/>
      <c r="S47" s="1"/>
    </row>
    <row r="48" spans="1:30">
      <c r="A48" s="25"/>
      <c r="B48" s="25"/>
      <c r="C48" s="25"/>
      <c r="D48" s="25"/>
      <c r="E48" s="25"/>
      <c r="F48" s="25"/>
      <c r="G48" s="25"/>
      <c r="H48" s="25"/>
      <c r="I48" s="25"/>
      <c r="J48" s="25"/>
      <c r="K48" s="25"/>
      <c r="L48" s="25"/>
      <c r="M48" s="25"/>
      <c r="N48" s="25"/>
      <c r="O48" s="1"/>
      <c r="P48" s="1"/>
      <c r="Q48" s="1"/>
      <c r="R48" s="1"/>
      <c r="S48" s="1"/>
    </row>
    <row r="49" spans="1:19">
      <c r="A49" s="25"/>
      <c r="B49" s="25"/>
      <c r="C49" s="25"/>
      <c r="D49" s="25"/>
      <c r="E49" s="25"/>
      <c r="F49" s="25"/>
      <c r="G49" s="25"/>
      <c r="H49" s="25"/>
      <c r="I49" s="25"/>
      <c r="J49" s="25"/>
      <c r="K49" s="25"/>
      <c r="L49" s="25"/>
      <c r="M49" s="25"/>
      <c r="N49" s="25"/>
      <c r="O49" s="1"/>
      <c r="P49" s="1"/>
      <c r="Q49" s="1"/>
      <c r="R49" s="1"/>
      <c r="S49" s="1"/>
    </row>
    <row r="50" spans="1:19">
      <c r="A50" s="25"/>
      <c r="B50" s="25"/>
      <c r="C50" s="25"/>
      <c r="D50" s="25"/>
      <c r="E50" s="25"/>
      <c r="F50" s="25"/>
      <c r="G50" s="25"/>
      <c r="H50" s="25"/>
      <c r="I50" s="25"/>
      <c r="J50" s="25"/>
      <c r="K50" s="25"/>
      <c r="L50" s="25"/>
      <c r="M50" s="25"/>
      <c r="N50" s="25"/>
      <c r="O50" s="1"/>
      <c r="P50" s="1"/>
      <c r="Q50" s="1"/>
      <c r="R50" s="1"/>
      <c r="S50" s="1"/>
    </row>
    <row r="51" spans="1:19">
      <c r="A51" s="25"/>
      <c r="B51" s="25"/>
      <c r="C51" s="25"/>
      <c r="D51" s="25"/>
      <c r="E51" s="25"/>
      <c r="F51" s="25"/>
      <c r="G51" s="25"/>
      <c r="H51" s="25"/>
      <c r="I51" s="25"/>
      <c r="J51" s="25"/>
      <c r="K51" s="25"/>
      <c r="L51" s="25"/>
      <c r="M51" s="25"/>
      <c r="N51" s="25"/>
      <c r="O51" s="1"/>
      <c r="P51" s="1"/>
      <c r="Q51" s="1"/>
      <c r="R51" s="1"/>
      <c r="S51" s="1"/>
    </row>
    <row r="52" spans="1:19">
      <c r="A52" s="25"/>
      <c r="B52" s="25"/>
      <c r="C52" s="25"/>
      <c r="D52" s="25"/>
      <c r="E52" s="25"/>
      <c r="F52" s="25"/>
      <c r="G52" s="25"/>
      <c r="H52" s="25"/>
      <c r="I52" s="25"/>
      <c r="J52" s="25"/>
      <c r="K52" s="25"/>
      <c r="L52" s="25"/>
      <c r="M52" s="25"/>
      <c r="N52" s="25"/>
      <c r="O52" s="1"/>
      <c r="P52" s="1"/>
      <c r="Q52" s="1"/>
      <c r="R52" s="1"/>
      <c r="S52" s="1"/>
    </row>
    <row r="53" spans="1:19">
      <c r="A53" s="25"/>
      <c r="B53" s="25"/>
      <c r="C53" s="25"/>
      <c r="D53" s="25"/>
      <c r="E53" s="25"/>
      <c r="F53" s="25"/>
      <c r="G53" s="25"/>
      <c r="H53" s="25"/>
      <c r="I53" s="25"/>
      <c r="J53" s="25"/>
      <c r="K53" s="25"/>
      <c r="L53" s="25"/>
      <c r="M53" s="25"/>
      <c r="N53" s="25"/>
      <c r="O53" s="1"/>
      <c r="P53" s="1"/>
      <c r="Q53" s="1"/>
      <c r="R53" s="1"/>
      <c r="S53" s="1"/>
    </row>
    <row r="54" spans="1:19">
      <c r="A54" s="25"/>
      <c r="B54" s="25"/>
      <c r="C54" s="25"/>
      <c r="D54" s="25"/>
      <c r="E54" s="25"/>
      <c r="F54" s="25"/>
      <c r="G54" s="25"/>
      <c r="H54" s="25"/>
      <c r="I54" s="25"/>
      <c r="J54" s="25"/>
      <c r="K54" s="25"/>
      <c r="L54" s="25"/>
      <c r="M54" s="25"/>
      <c r="N54" s="25"/>
      <c r="O54" s="1"/>
      <c r="P54" s="1"/>
      <c r="Q54" s="1"/>
      <c r="R54" s="1"/>
      <c r="S54" s="1"/>
    </row>
    <row r="55" spans="1:19">
      <c r="A55" s="25"/>
      <c r="B55" s="25"/>
      <c r="C55" s="25"/>
      <c r="D55" s="25"/>
      <c r="E55" s="25"/>
      <c r="F55" s="25"/>
      <c r="G55" s="25"/>
      <c r="H55" s="25"/>
      <c r="I55" s="25"/>
      <c r="J55" s="25"/>
      <c r="K55" s="25"/>
      <c r="L55" s="25"/>
      <c r="M55" s="25"/>
      <c r="N55" s="25"/>
      <c r="O55" s="1"/>
      <c r="P55" s="1"/>
      <c r="Q55" s="1"/>
      <c r="R55" s="1"/>
      <c r="S55" s="1"/>
    </row>
    <row r="56" spans="1:19">
      <c r="A56" s="25"/>
      <c r="B56" s="25"/>
      <c r="C56" s="25"/>
      <c r="D56" s="25"/>
      <c r="E56" s="25"/>
      <c r="F56" s="25"/>
      <c r="G56" s="25"/>
      <c r="H56" s="25"/>
      <c r="I56" s="25"/>
      <c r="J56" s="25"/>
      <c r="K56" s="25"/>
      <c r="L56" s="25"/>
      <c r="M56" s="25"/>
      <c r="N56" s="25"/>
      <c r="O56" s="1"/>
      <c r="P56" s="1"/>
      <c r="Q56" s="1"/>
      <c r="R56" s="1"/>
      <c r="S56" s="1"/>
    </row>
    <row r="57" spans="1:19">
      <c r="A57" s="25"/>
      <c r="B57" s="25"/>
      <c r="C57" s="25"/>
      <c r="D57" s="25"/>
      <c r="E57" s="25"/>
      <c r="F57" s="25"/>
      <c r="G57" s="25"/>
      <c r="H57" s="25"/>
      <c r="I57" s="25"/>
      <c r="J57" s="25"/>
      <c r="K57" s="25"/>
      <c r="L57" s="25"/>
      <c r="M57" s="25"/>
      <c r="N57" s="25"/>
      <c r="O57" s="1"/>
      <c r="P57" s="1"/>
      <c r="Q57" s="1"/>
      <c r="R57" s="1"/>
      <c r="S57" s="1"/>
    </row>
    <row r="58" spans="1:19">
      <c r="A58" s="25"/>
      <c r="B58" s="25"/>
      <c r="C58" s="25"/>
      <c r="D58" s="25"/>
      <c r="E58" s="25"/>
      <c r="F58" s="25"/>
      <c r="G58" s="25"/>
      <c r="H58" s="25"/>
      <c r="I58" s="25"/>
      <c r="J58" s="25"/>
      <c r="K58" s="25"/>
      <c r="L58" s="25"/>
      <c r="M58" s="25"/>
      <c r="N58" s="25"/>
      <c r="O58" s="1"/>
      <c r="P58" s="1"/>
      <c r="Q58" s="1"/>
      <c r="R58" s="1"/>
      <c r="S58" s="1"/>
    </row>
    <row r="59" spans="1:19">
      <c r="A59" s="25"/>
      <c r="B59" s="25"/>
      <c r="C59" s="25"/>
      <c r="D59" s="25"/>
      <c r="E59" s="25"/>
      <c r="F59" s="25"/>
      <c r="G59" s="25"/>
      <c r="H59" s="25"/>
      <c r="I59" s="25"/>
      <c r="J59" s="25"/>
      <c r="K59" s="25"/>
      <c r="L59" s="25"/>
      <c r="M59" s="25"/>
      <c r="N59" s="25"/>
      <c r="O59" s="1"/>
      <c r="P59" s="1"/>
      <c r="Q59" s="1"/>
      <c r="R59" s="1"/>
      <c r="S59" s="1"/>
    </row>
    <row r="60" spans="1:19">
      <c r="A60" s="25"/>
      <c r="B60" s="25"/>
      <c r="C60" s="25"/>
      <c r="D60" s="25"/>
      <c r="E60" s="25"/>
      <c r="F60" s="25"/>
      <c r="G60" s="25"/>
      <c r="H60" s="25"/>
      <c r="I60" s="25"/>
      <c r="J60" s="25"/>
      <c r="K60" s="25"/>
      <c r="L60" s="25"/>
      <c r="M60" s="25"/>
      <c r="N60" s="25"/>
      <c r="O60" s="1"/>
      <c r="P60" s="1"/>
      <c r="Q60" s="1"/>
      <c r="R60" s="1"/>
      <c r="S60" s="1"/>
    </row>
    <row r="61" spans="1:19">
      <c r="A61" s="25"/>
      <c r="B61" s="25"/>
      <c r="C61" s="25"/>
      <c r="D61" s="25"/>
      <c r="E61" s="25"/>
      <c r="F61" s="25"/>
      <c r="G61" s="25"/>
      <c r="H61" s="25"/>
      <c r="I61" s="25"/>
      <c r="J61" s="25"/>
      <c r="K61" s="25"/>
      <c r="L61" s="25"/>
      <c r="M61" s="25"/>
      <c r="N61" s="25"/>
      <c r="O61" s="1"/>
      <c r="P61" s="1"/>
      <c r="Q61" s="1"/>
      <c r="R61" s="1"/>
      <c r="S61" s="1"/>
    </row>
    <row r="62" spans="1:19">
      <c r="A62" s="25"/>
      <c r="B62" s="25"/>
      <c r="C62" s="25"/>
      <c r="D62" s="25"/>
      <c r="E62" s="25"/>
      <c r="F62" s="25"/>
      <c r="G62" s="25"/>
      <c r="H62" s="25"/>
      <c r="I62" s="25"/>
      <c r="J62" s="25"/>
      <c r="K62" s="25"/>
      <c r="L62" s="25"/>
      <c r="M62" s="25"/>
      <c r="N62" s="25"/>
      <c r="O62" s="1"/>
      <c r="P62" s="1"/>
      <c r="Q62" s="1"/>
      <c r="R62" s="1"/>
      <c r="S62" s="1"/>
    </row>
    <row r="63" spans="1:19">
      <c r="A63" s="25"/>
      <c r="B63" s="25"/>
      <c r="C63" s="25"/>
      <c r="D63" s="25"/>
      <c r="E63" s="25"/>
      <c r="F63" s="25"/>
      <c r="G63" s="25"/>
      <c r="H63" s="25"/>
      <c r="I63" s="25"/>
      <c r="J63" s="25"/>
      <c r="K63" s="25"/>
      <c r="L63" s="25"/>
      <c r="M63" s="25"/>
      <c r="N63" s="25"/>
      <c r="O63" s="1"/>
      <c r="P63" s="1"/>
      <c r="Q63" s="1"/>
      <c r="R63" s="1"/>
      <c r="S63" s="1"/>
    </row>
    <row r="64" spans="1:19">
      <c r="A64" s="25"/>
      <c r="B64" s="25"/>
      <c r="C64" s="25"/>
      <c r="D64" s="25"/>
      <c r="E64" s="25"/>
      <c r="F64" s="25"/>
      <c r="G64" s="25"/>
      <c r="H64" s="25"/>
      <c r="I64" s="25"/>
      <c r="J64" s="25"/>
      <c r="K64" s="25"/>
      <c r="L64" s="25"/>
      <c r="M64" s="25"/>
      <c r="N64" s="25"/>
      <c r="O64" s="1"/>
      <c r="P64" s="1"/>
      <c r="Q64" s="1"/>
      <c r="R64" s="1"/>
      <c r="S64" s="1"/>
    </row>
    <row r="65" spans="1:19">
      <c r="A65" s="25"/>
      <c r="B65" s="25"/>
      <c r="C65" s="25"/>
      <c r="D65" s="25"/>
      <c r="E65" s="25"/>
      <c r="F65" s="25"/>
      <c r="G65" s="25"/>
      <c r="H65" s="25"/>
      <c r="I65" s="25"/>
      <c r="J65" s="25"/>
      <c r="K65" s="25"/>
      <c r="L65" s="25"/>
      <c r="M65" s="25"/>
      <c r="N65" s="25"/>
      <c r="O65" s="1"/>
      <c r="P65" s="1"/>
      <c r="Q65" s="1"/>
      <c r="R65" s="1"/>
      <c r="S65" s="1"/>
    </row>
    <row r="66" spans="1:19">
      <c r="A66" s="25"/>
      <c r="B66" s="25"/>
      <c r="C66" s="25"/>
      <c r="D66" s="25"/>
      <c r="E66" s="25"/>
      <c r="F66" s="25"/>
      <c r="G66" s="25"/>
      <c r="H66" s="25"/>
      <c r="I66" s="25"/>
      <c r="J66" s="25"/>
      <c r="K66" s="25"/>
      <c r="L66" s="25"/>
      <c r="M66" s="25"/>
      <c r="N66" s="25"/>
      <c r="O66" s="1"/>
      <c r="P66" s="1"/>
      <c r="Q66" s="1"/>
      <c r="R66" s="1"/>
      <c r="S66" s="1"/>
    </row>
    <row r="67" spans="1:19">
      <c r="A67" s="25"/>
      <c r="B67" s="25"/>
      <c r="C67" s="25"/>
      <c r="D67" s="25"/>
      <c r="E67" s="25"/>
      <c r="F67" s="25"/>
      <c r="G67" s="25"/>
      <c r="H67" s="25"/>
      <c r="I67" s="25"/>
      <c r="J67" s="25"/>
      <c r="K67" s="25"/>
      <c r="L67" s="25"/>
      <c r="M67" s="25"/>
      <c r="N67" s="25"/>
      <c r="O67" s="1"/>
      <c r="P67" s="1"/>
      <c r="Q67" s="1"/>
      <c r="R67" s="1"/>
      <c r="S67" s="1"/>
    </row>
    <row r="68" spans="1:19">
      <c r="A68" s="25"/>
      <c r="B68" s="25"/>
      <c r="C68" s="25"/>
      <c r="D68" s="25"/>
      <c r="E68" s="25"/>
      <c r="F68" s="25"/>
      <c r="G68" s="25"/>
      <c r="H68" s="25"/>
      <c r="I68" s="25"/>
      <c r="J68" s="25"/>
      <c r="K68" s="25"/>
      <c r="L68" s="25"/>
      <c r="M68" s="25"/>
      <c r="N68" s="25"/>
      <c r="O68" s="1"/>
      <c r="P68" s="1"/>
      <c r="Q68" s="1"/>
      <c r="R68" s="1"/>
      <c r="S68" s="1"/>
    </row>
    <row r="69" spans="1:19">
      <c r="A69" s="25"/>
      <c r="B69" s="25"/>
      <c r="C69" s="25"/>
      <c r="D69" s="25"/>
      <c r="E69" s="25"/>
      <c r="F69" s="25"/>
      <c r="G69" s="25"/>
      <c r="H69" s="25"/>
      <c r="I69" s="25"/>
      <c r="J69" s="25"/>
      <c r="K69" s="25"/>
      <c r="L69" s="25"/>
      <c r="M69" s="25"/>
      <c r="N69" s="25"/>
      <c r="O69" s="1"/>
      <c r="P69" s="1"/>
      <c r="Q69" s="1"/>
      <c r="R69" s="1"/>
      <c r="S69" s="1"/>
    </row>
    <row r="70" spans="1:19">
      <c r="A70" s="25"/>
      <c r="B70" s="25"/>
      <c r="C70" s="25"/>
      <c r="D70" s="25"/>
      <c r="E70" s="25"/>
      <c r="F70" s="25"/>
      <c r="G70" s="25"/>
      <c r="H70" s="25"/>
      <c r="I70" s="25"/>
      <c r="J70" s="25"/>
      <c r="K70" s="25"/>
      <c r="L70" s="25"/>
      <c r="M70" s="25"/>
      <c r="N70" s="25"/>
      <c r="O70" s="1"/>
      <c r="P70" s="1"/>
      <c r="Q70" s="1"/>
      <c r="R70" s="1"/>
      <c r="S70" s="1"/>
    </row>
    <row r="71" spans="1:19">
      <c r="A71" s="25"/>
      <c r="B71" s="25"/>
      <c r="C71" s="25"/>
      <c r="D71" s="25"/>
      <c r="E71" s="25"/>
      <c r="F71" s="25"/>
      <c r="G71" s="25"/>
      <c r="H71" s="25"/>
      <c r="I71" s="25"/>
      <c r="J71" s="25"/>
      <c r="K71" s="25"/>
      <c r="L71" s="25"/>
      <c r="M71" s="25"/>
      <c r="N71" s="25"/>
      <c r="O71" s="1"/>
      <c r="P71" s="1"/>
      <c r="Q71" s="1"/>
      <c r="R71" s="1"/>
      <c r="S71" s="1"/>
    </row>
    <row r="72" spans="1:19">
      <c r="A72" s="25"/>
      <c r="B72" s="25"/>
      <c r="C72" s="25"/>
      <c r="D72" s="25"/>
      <c r="E72" s="25"/>
      <c r="F72" s="25"/>
      <c r="G72" s="25"/>
      <c r="H72" s="25"/>
      <c r="I72" s="25"/>
      <c r="J72" s="25"/>
      <c r="K72" s="25"/>
      <c r="L72" s="25"/>
      <c r="M72" s="25"/>
      <c r="N72" s="25"/>
      <c r="O72" s="1"/>
      <c r="P72" s="1"/>
      <c r="Q72" s="1"/>
      <c r="R72" s="1"/>
      <c r="S72" s="1"/>
    </row>
    <row r="73" spans="1:19">
      <c r="A73" s="25"/>
      <c r="B73" s="25"/>
      <c r="C73" s="25"/>
      <c r="D73" s="25"/>
      <c r="E73" s="25"/>
      <c r="F73" s="25"/>
      <c r="G73" s="25"/>
      <c r="H73" s="25"/>
      <c r="I73" s="25"/>
      <c r="J73" s="25"/>
      <c r="K73" s="25"/>
      <c r="L73" s="25"/>
      <c r="M73" s="25"/>
      <c r="N73" s="25"/>
      <c r="O73" s="1"/>
      <c r="P73" s="1"/>
      <c r="Q73" s="1"/>
      <c r="R73" s="1"/>
      <c r="S73" s="1"/>
    </row>
    <row r="74" spans="1:19">
      <c r="A74" s="25"/>
      <c r="B74" s="25"/>
      <c r="C74" s="25"/>
      <c r="D74" s="25"/>
      <c r="E74" s="25"/>
      <c r="F74" s="25"/>
      <c r="G74" s="25"/>
      <c r="H74" s="25"/>
      <c r="I74" s="25"/>
      <c r="J74" s="25"/>
      <c r="K74" s="25"/>
      <c r="L74" s="25"/>
      <c r="M74" s="25"/>
      <c r="N74" s="25"/>
      <c r="O74" s="1"/>
      <c r="P74" s="1"/>
      <c r="Q74" s="1"/>
      <c r="R74" s="1"/>
      <c r="S74" s="1"/>
    </row>
    <row r="75" spans="1:19">
      <c r="A75" s="25"/>
      <c r="B75" s="25"/>
      <c r="C75" s="25"/>
      <c r="D75" s="25"/>
      <c r="E75" s="25"/>
      <c r="F75" s="25"/>
      <c r="G75" s="25"/>
      <c r="H75" s="25"/>
      <c r="I75" s="25"/>
      <c r="J75" s="25"/>
      <c r="K75" s="25"/>
      <c r="L75" s="25"/>
      <c r="M75" s="25"/>
      <c r="N75" s="25"/>
      <c r="O75" s="1"/>
      <c r="P75" s="1"/>
      <c r="Q75" s="1"/>
      <c r="R75" s="1"/>
      <c r="S75" s="1"/>
    </row>
    <row r="76" spans="1:19">
      <c r="A76" s="25"/>
      <c r="B76" s="25"/>
      <c r="C76" s="25"/>
      <c r="D76" s="25"/>
      <c r="E76" s="25"/>
      <c r="F76" s="25"/>
      <c r="G76" s="25"/>
      <c r="H76" s="25"/>
      <c r="I76" s="25"/>
      <c r="J76" s="25"/>
      <c r="K76" s="25"/>
      <c r="L76" s="25"/>
      <c r="M76" s="25"/>
      <c r="N76" s="25"/>
      <c r="O76" s="1"/>
      <c r="P76" s="1"/>
      <c r="Q76" s="1"/>
      <c r="R76" s="1"/>
      <c r="S76" s="1"/>
    </row>
    <row r="77" spans="1:19">
      <c r="A77" s="25"/>
      <c r="B77" s="25"/>
      <c r="C77" s="25"/>
      <c r="D77" s="25"/>
      <c r="E77" s="25"/>
      <c r="F77" s="25"/>
      <c r="G77" s="25"/>
      <c r="H77" s="25"/>
      <c r="I77" s="25"/>
      <c r="J77" s="25"/>
      <c r="K77" s="25"/>
      <c r="L77" s="25"/>
      <c r="M77" s="25"/>
      <c r="N77" s="25"/>
      <c r="O77" s="1"/>
      <c r="P77" s="1"/>
      <c r="Q77" s="1"/>
      <c r="R77" s="1"/>
      <c r="S77" s="1"/>
    </row>
    <row r="78" spans="1:19">
      <c r="A78" s="25"/>
      <c r="B78" s="25"/>
      <c r="C78" s="25"/>
      <c r="D78" s="25"/>
      <c r="E78" s="25"/>
      <c r="F78" s="25"/>
      <c r="G78" s="25"/>
      <c r="H78" s="25"/>
      <c r="I78" s="25"/>
      <c r="J78" s="25"/>
      <c r="K78" s="25"/>
      <c r="L78" s="25"/>
      <c r="M78" s="25"/>
      <c r="N78" s="25"/>
      <c r="O78" s="1"/>
      <c r="P78" s="1"/>
      <c r="Q78" s="1"/>
      <c r="R78" s="1"/>
      <c r="S78" s="1"/>
    </row>
    <row r="79" spans="1:19">
      <c r="A79" s="25"/>
      <c r="B79" s="25"/>
      <c r="C79" s="25"/>
      <c r="D79" s="25"/>
      <c r="E79" s="25"/>
      <c r="F79" s="25"/>
      <c r="G79" s="25"/>
      <c r="H79" s="25"/>
      <c r="I79" s="25"/>
      <c r="J79" s="25"/>
      <c r="K79" s="25"/>
      <c r="L79" s="25"/>
      <c r="M79" s="25"/>
      <c r="N79" s="25"/>
      <c r="O79" s="1"/>
      <c r="P79" s="1"/>
      <c r="Q79" s="1"/>
      <c r="R79" s="1"/>
      <c r="S79" s="1"/>
    </row>
    <row r="80" spans="1:19">
      <c r="A80" s="25"/>
      <c r="B80" s="25"/>
      <c r="C80" s="25"/>
      <c r="D80" s="25"/>
      <c r="E80" s="25"/>
      <c r="F80" s="25"/>
      <c r="G80" s="25"/>
      <c r="H80" s="25"/>
      <c r="I80" s="25"/>
      <c r="J80" s="25"/>
      <c r="K80" s="25"/>
      <c r="L80" s="25"/>
      <c r="M80" s="25"/>
      <c r="N80" s="25"/>
      <c r="O80" s="1"/>
      <c r="P80" s="1"/>
      <c r="Q80" s="1"/>
      <c r="R80" s="1"/>
      <c r="S80" s="1"/>
    </row>
    <row r="81" spans="1:19">
      <c r="A81" s="25"/>
      <c r="B81" s="25"/>
      <c r="C81" s="25"/>
      <c r="D81" s="25"/>
      <c r="E81" s="25"/>
      <c r="F81" s="25"/>
      <c r="G81" s="25"/>
      <c r="H81" s="25"/>
      <c r="I81" s="25"/>
      <c r="J81" s="25"/>
      <c r="K81" s="25"/>
      <c r="L81" s="25"/>
      <c r="M81" s="25"/>
      <c r="N81" s="25"/>
      <c r="O81" s="1"/>
      <c r="P81" s="1"/>
      <c r="Q81" s="1"/>
      <c r="R81" s="1"/>
      <c r="S81" s="1"/>
    </row>
    <row r="82" spans="1:19">
      <c r="A82" s="25"/>
      <c r="B82" s="25"/>
      <c r="C82" s="25"/>
      <c r="D82" s="25"/>
      <c r="E82" s="25"/>
      <c r="F82" s="25"/>
      <c r="G82" s="25"/>
      <c r="H82" s="25"/>
      <c r="I82" s="25"/>
      <c r="J82" s="25"/>
      <c r="K82" s="25"/>
      <c r="L82" s="25"/>
      <c r="M82" s="25"/>
      <c r="N82" s="25"/>
      <c r="O82" s="1"/>
      <c r="P82" s="1"/>
      <c r="Q82" s="1"/>
      <c r="R82" s="1"/>
      <c r="S82" s="1"/>
    </row>
    <row r="83" spans="1:19">
      <c r="A83" s="25"/>
      <c r="B83" s="25"/>
      <c r="C83" s="25"/>
      <c r="D83" s="25"/>
      <c r="E83" s="25"/>
      <c r="F83" s="25"/>
      <c r="G83" s="25"/>
      <c r="H83" s="25"/>
      <c r="I83" s="25"/>
      <c r="J83" s="25"/>
      <c r="K83" s="25"/>
      <c r="L83" s="25"/>
      <c r="M83" s="25"/>
      <c r="N83" s="25"/>
      <c r="O83" s="1"/>
      <c r="P83" s="1"/>
      <c r="Q83" s="1"/>
      <c r="R83" s="1"/>
      <c r="S83" s="1"/>
    </row>
    <row r="84" spans="1:19">
      <c r="A84" s="25"/>
      <c r="B84" s="25"/>
      <c r="C84" s="25"/>
      <c r="D84" s="25"/>
      <c r="E84" s="25"/>
      <c r="F84" s="25"/>
      <c r="G84" s="25"/>
      <c r="H84" s="25"/>
      <c r="I84" s="25"/>
      <c r="J84" s="25"/>
      <c r="K84" s="25"/>
      <c r="L84" s="25"/>
      <c r="M84" s="25"/>
      <c r="N84" s="25"/>
      <c r="O84" s="1"/>
      <c r="P84" s="1"/>
      <c r="Q84" s="1"/>
      <c r="R84" s="1"/>
      <c r="S84" s="1"/>
    </row>
    <row r="85" spans="1:19">
      <c r="A85" s="25"/>
      <c r="B85" s="25"/>
      <c r="C85" s="25"/>
      <c r="D85" s="25"/>
      <c r="E85" s="25"/>
      <c r="F85" s="25"/>
      <c r="G85" s="25"/>
      <c r="H85" s="25"/>
      <c r="I85" s="25"/>
      <c r="J85" s="25"/>
      <c r="K85" s="25"/>
      <c r="L85" s="25"/>
      <c r="M85" s="25"/>
      <c r="N85" s="25"/>
      <c r="O85" s="1"/>
      <c r="P85" s="1"/>
      <c r="Q85" s="1"/>
      <c r="R85" s="1"/>
      <c r="S85" s="1"/>
    </row>
    <row r="86" spans="1:19">
      <c r="A86" s="25"/>
      <c r="B86" s="25"/>
      <c r="C86" s="25"/>
      <c r="D86" s="25"/>
      <c r="E86" s="25"/>
      <c r="F86" s="25"/>
      <c r="G86" s="25"/>
      <c r="H86" s="25"/>
      <c r="I86" s="25"/>
      <c r="J86" s="25"/>
      <c r="K86" s="25"/>
      <c r="L86" s="25"/>
      <c r="M86" s="25"/>
      <c r="N86" s="25"/>
      <c r="O86" s="1"/>
      <c r="P86" s="1"/>
      <c r="Q86" s="1"/>
      <c r="R86" s="1"/>
      <c r="S86" s="1"/>
    </row>
    <row r="87" spans="1:19">
      <c r="A87" s="25"/>
      <c r="B87" s="25"/>
      <c r="C87" s="25"/>
      <c r="D87" s="25"/>
      <c r="E87" s="25"/>
      <c r="F87" s="25"/>
      <c r="G87" s="25"/>
      <c r="H87" s="25"/>
      <c r="I87" s="25"/>
      <c r="J87" s="25"/>
      <c r="K87" s="25"/>
      <c r="L87" s="25"/>
      <c r="M87" s="25"/>
      <c r="N87" s="25"/>
      <c r="O87" s="1"/>
      <c r="P87" s="1"/>
      <c r="Q87" s="1"/>
      <c r="R87" s="1"/>
      <c r="S87" s="1"/>
    </row>
    <row r="88" spans="1:19">
      <c r="A88" s="25"/>
      <c r="B88" s="25"/>
      <c r="C88" s="25"/>
      <c r="D88" s="25"/>
      <c r="E88" s="25"/>
      <c r="F88" s="25"/>
      <c r="G88" s="25"/>
      <c r="H88" s="25"/>
      <c r="I88" s="25"/>
      <c r="J88" s="25"/>
      <c r="K88" s="25"/>
      <c r="L88" s="25"/>
      <c r="M88" s="25"/>
      <c r="N88" s="25"/>
      <c r="O88" s="1"/>
      <c r="P88" s="1"/>
      <c r="Q88" s="1"/>
      <c r="R88" s="1"/>
      <c r="S88" s="1"/>
    </row>
    <row r="89" spans="1:19">
      <c r="A89" s="25"/>
      <c r="B89" s="25"/>
      <c r="C89" s="25"/>
      <c r="D89" s="25"/>
      <c r="E89" s="25"/>
      <c r="F89" s="25"/>
      <c r="G89" s="25"/>
      <c r="H89" s="25"/>
      <c r="I89" s="25"/>
      <c r="J89" s="25"/>
      <c r="K89" s="25"/>
      <c r="L89" s="25"/>
      <c r="M89" s="25"/>
      <c r="N89" s="25"/>
      <c r="O89" s="1"/>
      <c r="P89" s="1"/>
      <c r="Q89" s="1"/>
      <c r="R89" s="1"/>
      <c r="S89" s="1"/>
    </row>
    <row r="90" spans="1:19">
      <c r="A90" s="25"/>
      <c r="B90" s="25"/>
      <c r="C90" s="25"/>
      <c r="D90" s="25"/>
      <c r="E90" s="25"/>
      <c r="F90" s="25"/>
      <c r="G90" s="25"/>
      <c r="H90" s="25"/>
      <c r="I90" s="25"/>
      <c r="J90" s="25"/>
      <c r="K90" s="25"/>
      <c r="L90" s="25"/>
      <c r="M90" s="25"/>
      <c r="N90" s="25"/>
      <c r="O90" s="1"/>
      <c r="P90" s="1"/>
      <c r="Q90" s="1"/>
      <c r="R90" s="1"/>
      <c r="S90" s="1"/>
    </row>
    <row r="91" spans="1:19">
      <c r="A91" s="25"/>
      <c r="B91" s="25"/>
      <c r="C91" s="25"/>
      <c r="D91" s="25"/>
      <c r="E91" s="25"/>
      <c r="F91" s="25"/>
      <c r="G91" s="25"/>
      <c r="H91" s="25"/>
      <c r="I91" s="25"/>
      <c r="J91" s="25"/>
      <c r="K91" s="25"/>
      <c r="L91" s="25"/>
      <c r="M91" s="25"/>
      <c r="N91" s="25"/>
      <c r="O91" s="1"/>
      <c r="P91" s="1"/>
      <c r="Q91" s="1"/>
      <c r="R91" s="1"/>
      <c r="S91" s="1"/>
    </row>
    <row r="92" spans="1:19">
      <c r="A92" s="25"/>
      <c r="B92" s="25"/>
      <c r="C92" s="25"/>
      <c r="D92" s="25"/>
      <c r="E92" s="25"/>
      <c r="F92" s="25"/>
      <c r="G92" s="25"/>
      <c r="H92" s="25"/>
      <c r="I92" s="25"/>
      <c r="J92" s="25"/>
      <c r="K92" s="25"/>
      <c r="L92" s="25"/>
      <c r="M92" s="25"/>
      <c r="N92" s="25"/>
      <c r="O92" s="1"/>
      <c r="P92" s="1"/>
      <c r="Q92" s="1"/>
      <c r="R92" s="1"/>
      <c r="S92" s="1"/>
    </row>
    <row r="93" spans="1:19">
      <c r="A93" s="25"/>
      <c r="B93" s="25"/>
      <c r="C93" s="25"/>
      <c r="D93" s="25"/>
      <c r="E93" s="25"/>
      <c r="F93" s="25"/>
      <c r="G93" s="25"/>
      <c r="H93" s="25"/>
      <c r="I93" s="25"/>
      <c r="J93" s="25"/>
      <c r="K93" s="25"/>
      <c r="L93" s="25"/>
      <c r="M93" s="25"/>
      <c r="N93" s="25"/>
      <c r="O93" s="1"/>
      <c r="P93" s="1"/>
      <c r="Q93" s="1"/>
      <c r="R93" s="1"/>
      <c r="S93" s="1"/>
    </row>
    <row r="94" spans="1:19">
      <c r="A94" s="25"/>
      <c r="B94" s="25"/>
      <c r="C94" s="25"/>
      <c r="D94" s="25"/>
      <c r="E94" s="25"/>
      <c r="F94" s="25"/>
      <c r="G94" s="25"/>
      <c r="H94" s="25"/>
      <c r="I94" s="25"/>
      <c r="J94" s="25"/>
      <c r="K94" s="25"/>
      <c r="L94" s="25"/>
      <c r="M94" s="25"/>
      <c r="N94" s="25"/>
      <c r="O94" s="1"/>
      <c r="P94" s="1"/>
      <c r="Q94" s="1"/>
      <c r="R94" s="1"/>
      <c r="S94" s="1"/>
    </row>
    <row r="95" spans="1:19">
      <c r="A95" s="25"/>
      <c r="B95" s="25"/>
      <c r="C95" s="25"/>
      <c r="D95" s="25"/>
      <c r="E95" s="25"/>
      <c r="F95" s="25"/>
      <c r="G95" s="25"/>
      <c r="H95" s="25"/>
      <c r="I95" s="25"/>
      <c r="J95" s="25"/>
      <c r="K95" s="25"/>
      <c r="L95" s="25"/>
      <c r="M95" s="25"/>
      <c r="N95" s="25"/>
      <c r="O95" s="1"/>
      <c r="P95" s="1"/>
      <c r="Q95" s="1"/>
      <c r="R95" s="1"/>
      <c r="S95" s="1"/>
    </row>
    <row r="96" spans="1:19">
      <c r="A96" s="25"/>
      <c r="B96" s="25"/>
      <c r="C96" s="25"/>
      <c r="D96" s="25"/>
      <c r="E96" s="25"/>
      <c r="F96" s="25"/>
      <c r="G96" s="25"/>
      <c r="H96" s="25"/>
      <c r="I96" s="25"/>
      <c r="J96" s="25"/>
      <c r="K96" s="25"/>
      <c r="L96" s="25"/>
      <c r="M96" s="25"/>
      <c r="N96" s="25"/>
      <c r="O96" s="1"/>
      <c r="P96" s="1"/>
      <c r="Q96" s="1"/>
      <c r="R96" s="1"/>
      <c r="S96" s="1"/>
    </row>
    <row r="97" spans="1:19">
      <c r="A97" s="25"/>
      <c r="B97" s="25"/>
      <c r="C97" s="25"/>
      <c r="D97" s="25"/>
      <c r="E97" s="25"/>
      <c r="F97" s="25"/>
      <c r="G97" s="25"/>
      <c r="H97" s="25"/>
      <c r="I97" s="25"/>
      <c r="J97" s="25"/>
      <c r="K97" s="25"/>
      <c r="L97" s="25"/>
      <c r="M97" s="25"/>
      <c r="N97" s="25"/>
      <c r="O97" s="1"/>
      <c r="P97" s="1"/>
      <c r="Q97" s="1"/>
      <c r="R97" s="1"/>
      <c r="S97" s="1"/>
    </row>
    <row r="98" spans="1:19">
      <c r="A98" s="25"/>
      <c r="B98" s="25"/>
      <c r="C98" s="25"/>
      <c r="D98" s="25"/>
      <c r="E98" s="25"/>
      <c r="F98" s="25"/>
      <c r="G98" s="25"/>
      <c r="H98" s="25"/>
      <c r="I98" s="25"/>
      <c r="J98" s="25"/>
      <c r="K98" s="25"/>
      <c r="L98" s="25"/>
      <c r="M98" s="25"/>
      <c r="N98" s="25"/>
      <c r="O98" s="1"/>
      <c r="P98" s="1"/>
      <c r="Q98" s="1"/>
      <c r="R98" s="1"/>
      <c r="S98" s="1"/>
    </row>
    <row r="99" spans="1:19">
      <c r="A99" s="25"/>
      <c r="B99" s="25"/>
      <c r="C99" s="25"/>
      <c r="D99" s="25"/>
      <c r="E99" s="25"/>
      <c r="F99" s="25"/>
      <c r="G99" s="25"/>
      <c r="H99" s="25"/>
      <c r="I99" s="25"/>
      <c r="J99" s="25"/>
      <c r="K99" s="25"/>
      <c r="L99" s="25"/>
      <c r="M99" s="25"/>
      <c r="N99" s="25"/>
      <c r="O99" s="1"/>
      <c r="P99" s="1"/>
      <c r="Q99" s="1"/>
      <c r="R99" s="1"/>
      <c r="S99" s="1"/>
    </row>
    <row r="100" spans="1:19">
      <c r="A100" s="25"/>
      <c r="B100" s="25"/>
      <c r="C100" s="25"/>
      <c r="D100" s="25"/>
      <c r="E100" s="25"/>
      <c r="F100" s="25"/>
      <c r="G100" s="25"/>
      <c r="H100" s="25"/>
      <c r="I100" s="25"/>
      <c r="J100" s="25"/>
      <c r="K100" s="25"/>
      <c r="L100" s="25"/>
      <c r="M100" s="25"/>
      <c r="N100" s="25"/>
      <c r="O100" s="1"/>
      <c r="P100" s="1"/>
      <c r="Q100" s="1"/>
      <c r="R100" s="1"/>
      <c r="S100" s="1"/>
    </row>
    <row r="101" spans="1:19">
      <c r="A101" s="25"/>
      <c r="B101" s="25"/>
      <c r="C101" s="25"/>
      <c r="D101" s="25"/>
      <c r="E101" s="25"/>
      <c r="F101" s="25"/>
      <c r="G101" s="25"/>
      <c r="H101" s="25"/>
      <c r="I101" s="25"/>
      <c r="J101" s="25"/>
      <c r="K101" s="25"/>
      <c r="L101" s="25"/>
      <c r="M101" s="25"/>
      <c r="N101" s="25"/>
      <c r="O101" s="1"/>
      <c r="P101" s="1"/>
      <c r="Q101" s="1"/>
      <c r="R101" s="1"/>
      <c r="S101" s="1"/>
    </row>
    <row r="102" spans="1:19">
      <c r="A102" s="25"/>
      <c r="B102" s="25"/>
      <c r="C102" s="25"/>
      <c r="D102" s="25"/>
      <c r="E102" s="25"/>
      <c r="F102" s="25"/>
      <c r="G102" s="25"/>
      <c r="H102" s="25"/>
      <c r="I102" s="25"/>
      <c r="J102" s="25"/>
      <c r="K102" s="25"/>
      <c r="L102" s="25"/>
      <c r="M102" s="25"/>
      <c r="N102" s="25"/>
      <c r="O102" s="1"/>
      <c r="P102" s="1"/>
      <c r="Q102" s="1"/>
      <c r="R102" s="1"/>
      <c r="S102" s="1"/>
    </row>
    <row r="103" spans="1:19">
      <c r="A103" s="25"/>
      <c r="B103" s="25"/>
      <c r="C103" s="25"/>
      <c r="D103" s="25"/>
      <c r="E103" s="25"/>
      <c r="F103" s="25"/>
      <c r="G103" s="25"/>
      <c r="H103" s="25"/>
      <c r="I103" s="25"/>
      <c r="J103" s="25"/>
      <c r="K103" s="25"/>
      <c r="L103" s="25"/>
      <c r="M103" s="25"/>
      <c r="N103" s="25"/>
      <c r="O103" s="1"/>
      <c r="P103" s="1"/>
      <c r="Q103" s="1"/>
      <c r="R103" s="1"/>
      <c r="S103" s="1"/>
    </row>
    <row r="104" spans="1:19">
      <c r="A104" s="25"/>
      <c r="B104" s="25"/>
      <c r="C104" s="25"/>
      <c r="D104" s="25"/>
      <c r="E104" s="25"/>
      <c r="F104" s="25"/>
      <c r="G104" s="25"/>
      <c r="H104" s="25"/>
      <c r="I104" s="25"/>
      <c r="J104" s="25"/>
      <c r="K104" s="25"/>
      <c r="L104" s="25"/>
      <c r="M104" s="25"/>
      <c r="N104" s="25"/>
      <c r="O104" s="1"/>
      <c r="P104" s="1"/>
      <c r="Q104" s="1"/>
      <c r="R104" s="1"/>
      <c r="S104" s="1"/>
    </row>
    <row r="105" spans="1:19">
      <c r="A105" s="25"/>
      <c r="B105" s="25"/>
      <c r="C105" s="25"/>
      <c r="D105" s="25"/>
      <c r="E105" s="25"/>
      <c r="F105" s="25"/>
      <c r="G105" s="25"/>
      <c r="H105" s="25"/>
      <c r="I105" s="25"/>
      <c r="J105" s="25"/>
      <c r="K105" s="25"/>
      <c r="L105" s="25"/>
      <c r="M105" s="25"/>
      <c r="N105" s="25"/>
      <c r="O105" s="1"/>
      <c r="P105" s="1"/>
      <c r="Q105" s="1"/>
      <c r="R105" s="1"/>
      <c r="S105" s="1"/>
    </row>
    <row r="106" spans="1:19">
      <c r="A106" s="25"/>
      <c r="B106" s="25"/>
      <c r="C106" s="25"/>
      <c r="D106" s="25"/>
      <c r="E106" s="25"/>
      <c r="F106" s="25"/>
      <c r="G106" s="25"/>
      <c r="H106" s="25"/>
      <c r="I106" s="25"/>
      <c r="J106" s="25"/>
      <c r="K106" s="25"/>
      <c r="L106" s="25"/>
      <c r="M106" s="25"/>
      <c r="N106" s="25"/>
      <c r="O106" s="1"/>
      <c r="P106" s="1"/>
      <c r="Q106" s="1"/>
      <c r="R106" s="1"/>
      <c r="S106" s="1"/>
    </row>
    <row r="107" spans="1:19">
      <c r="A107" s="25"/>
      <c r="B107" s="25"/>
      <c r="C107" s="25"/>
      <c r="D107" s="25"/>
      <c r="E107" s="25"/>
      <c r="F107" s="25"/>
      <c r="G107" s="25"/>
      <c r="H107" s="25"/>
      <c r="I107" s="25"/>
      <c r="J107" s="25"/>
      <c r="K107" s="25"/>
      <c r="L107" s="25"/>
      <c r="M107" s="25"/>
      <c r="N107" s="25"/>
      <c r="O107" s="1"/>
      <c r="P107" s="1"/>
      <c r="Q107" s="1"/>
      <c r="R107" s="1"/>
      <c r="S107" s="1"/>
    </row>
    <row r="108" spans="1:19">
      <c r="A108" s="25"/>
      <c r="B108" s="25"/>
      <c r="C108" s="25"/>
      <c r="D108" s="25"/>
      <c r="E108" s="25"/>
      <c r="F108" s="25"/>
      <c r="G108" s="25"/>
      <c r="H108" s="25"/>
      <c r="I108" s="25"/>
      <c r="J108" s="25"/>
      <c r="K108" s="25"/>
      <c r="L108" s="25"/>
      <c r="M108" s="25"/>
      <c r="N108" s="25"/>
      <c r="O108" s="1"/>
      <c r="P108" s="1"/>
      <c r="Q108" s="1"/>
      <c r="R108" s="1"/>
      <c r="S108" s="1"/>
    </row>
    <row r="109" spans="1:19">
      <c r="A109" s="25"/>
      <c r="B109" s="25"/>
      <c r="C109" s="25"/>
      <c r="D109" s="25"/>
      <c r="E109" s="25"/>
      <c r="F109" s="25"/>
      <c r="G109" s="25"/>
      <c r="H109" s="25"/>
      <c r="I109" s="25"/>
      <c r="J109" s="25"/>
      <c r="K109" s="25"/>
      <c r="L109" s="25"/>
      <c r="M109" s="25"/>
      <c r="N109" s="25"/>
      <c r="O109" s="1"/>
      <c r="P109" s="1"/>
      <c r="Q109" s="1"/>
      <c r="R109" s="1"/>
      <c r="S109" s="1"/>
    </row>
    <row r="110" spans="1:19">
      <c r="A110" s="25"/>
      <c r="B110" s="25"/>
      <c r="C110" s="25"/>
      <c r="D110" s="25"/>
      <c r="E110" s="25"/>
      <c r="F110" s="25"/>
      <c r="G110" s="25"/>
      <c r="H110" s="25"/>
      <c r="I110" s="25"/>
      <c r="J110" s="25"/>
      <c r="K110" s="25"/>
      <c r="L110" s="25"/>
      <c r="M110" s="25"/>
      <c r="N110" s="25"/>
      <c r="O110" s="1"/>
      <c r="P110" s="1"/>
      <c r="Q110" s="1"/>
      <c r="R110" s="1"/>
      <c r="S110" s="1"/>
    </row>
    <row r="111" spans="1:19">
      <c r="A111" s="25"/>
      <c r="B111" s="25"/>
      <c r="C111" s="25"/>
      <c r="D111" s="25"/>
      <c r="E111" s="25"/>
      <c r="F111" s="25"/>
      <c r="G111" s="25"/>
      <c r="H111" s="25"/>
      <c r="I111" s="25"/>
      <c r="J111" s="25"/>
      <c r="K111" s="25"/>
      <c r="L111" s="25"/>
      <c r="M111" s="25"/>
      <c r="N111" s="25"/>
      <c r="O111" s="1"/>
      <c r="P111" s="1"/>
      <c r="Q111" s="1"/>
      <c r="R111" s="1"/>
      <c r="S111" s="1"/>
    </row>
    <row r="112" spans="1:19">
      <c r="A112" s="25"/>
      <c r="B112" s="25"/>
      <c r="C112" s="25"/>
      <c r="D112" s="25"/>
      <c r="E112" s="25"/>
      <c r="F112" s="25"/>
      <c r="G112" s="25"/>
      <c r="H112" s="25"/>
      <c r="I112" s="25"/>
      <c r="J112" s="25"/>
      <c r="K112" s="25"/>
      <c r="L112" s="25"/>
      <c r="M112" s="25"/>
      <c r="N112" s="25"/>
      <c r="O112" s="1"/>
      <c r="P112" s="1"/>
      <c r="Q112" s="1"/>
      <c r="R112" s="1"/>
      <c r="S112" s="1"/>
    </row>
    <row r="113" spans="1:19">
      <c r="A113" s="25"/>
      <c r="B113" s="25"/>
      <c r="C113" s="25"/>
      <c r="D113" s="25"/>
      <c r="E113" s="25"/>
      <c r="F113" s="25"/>
      <c r="G113" s="25"/>
      <c r="H113" s="25"/>
      <c r="I113" s="25"/>
      <c r="J113" s="25"/>
      <c r="K113" s="25"/>
      <c r="L113" s="25"/>
      <c r="M113" s="25"/>
      <c r="N113" s="25"/>
      <c r="O113" s="1"/>
      <c r="P113" s="1"/>
      <c r="Q113" s="1"/>
      <c r="R113" s="1"/>
      <c r="S113" s="1"/>
    </row>
    <row r="114" spans="1:19">
      <c r="A114" s="25"/>
      <c r="B114" s="25"/>
      <c r="C114" s="25"/>
      <c r="D114" s="25"/>
      <c r="E114" s="25"/>
      <c r="F114" s="25"/>
      <c r="G114" s="25"/>
      <c r="H114" s="25"/>
      <c r="I114" s="25"/>
      <c r="J114" s="25"/>
      <c r="K114" s="25"/>
      <c r="L114" s="25"/>
      <c r="M114" s="25"/>
      <c r="N114" s="25"/>
      <c r="O114" s="1"/>
      <c r="P114" s="1"/>
      <c r="Q114" s="1"/>
      <c r="R114" s="1"/>
      <c r="S114" s="1"/>
    </row>
    <row r="115" spans="1:19">
      <c r="A115" s="25"/>
      <c r="B115" s="25"/>
      <c r="C115" s="25"/>
      <c r="D115" s="25"/>
      <c r="E115" s="25"/>
      <c r="F115" s="25"/>
      <c r="G115" s="25"/>
      <c r="H115" s="25"/>
      <c r="I115" s="25"/>
      <c r="J115" s="25"/>
      <c r="K115" s="25"/>
      <c r="L115" s="25"/>
      <c r="M115" s="25"/>
      <c r="N115" s="25"/>
      <c r="O115" s="1"/>
      <c r="P115" s="1"/>
      <c r="Q115" s="1"/>
      <c r="R115" s="1"/>
      <c r="S115" s="1"/>
    </row>
    <row r="116" spans="1:19">
      <c r="A116" s="25"/>
      <c r="B116" s="25"/>
      <c r="C116" s="25"/>
      <c r="D116" s="25"/>
      <c r="E116" s="25"/>
      <c r="F116" s="25"/>
      <c r="G116" s="25"/>
      <c r="H116" s="25"/>
      <c r="I116" s="25"/>
      <c r="J116" s="25"/>
      <c r="K116" s="25"/>
      <c r="L116" s="25"/>
      <c r="M116" s="25"/>
      <c r="N116" s="25"/>
      <c r="O116" s="1"/>
      <c r="P116" s="1"/>
      <c r="Q116" s="1"/>
      <c r="R116" s="1"/>
      <c r="S116" s="1"/>
    </row>
    <row r="117" spans="1:19">
      <c r="A117" s="25"/>
      <c r="B117" s="25"/>
      <c r="C117" s="25"/>
      <c r="D117" s="25"/>
      <c r="E117" s="25"/>
      <c r="F117" s="25"/>
      <c r="G117" s="25"/>
      <c r="H117" s="25"/>
      <c r="I117" s="25"/>
      <c r="J117" s="25"/>
      <c r="K117" s="25"/>
      <c r="L117" s="25"/>
      <c r="M117" s="25"/>
      <c r="N117" s="25"/>
      <c r="O117" s="1"/>
      <c r="P117" s="1"/>
      <c r="Q117" s="1"/>
      <c r="R117" s="1"/>
      <c r="S117" s="1"/>
    </row>
    <row r="118" spans="1:19">
      <c r="A118" s="25"/>
      <c r="B118" s="25"/>
      <c r="C118" s="25"/>
      <c r="D118" s="25"/>
      <c r="E118" s="25"/>
      <c r="F118" s="25"/>
      <c r="G118" s="25"/>
      <c r="H118" s="25"/>
      <c r="I118" s="25"/>
      <c r="J118" s="25"/>
      <c r="K118" s="25"/>
      <c r="L118" s="25"/>
      <c r="M118" s="25"/>
      <c r="N118" s="25"/>
      <c r="O118" s="1"/>
      <c r="P118" s="1"/>
      <c r="Q118" s="1"/>
      <c r="R118" s="1"/>
      <c r="S118" s="1"/>
    </row>
    <row r="119" spans="1:19">
      <c r="A119" s="25"/>
      <c r="B119" s="25"/>
      <c r="C119" s="25"/>
      <c r="D119" s="25"/>
      <c r="E119" s="25"/>
      <c r="F119" s="25"/>
      <c r="G119" s="25"/>
      <c r="H119" s="25"/>
      <c r="I119" s="25"/>
      <c r="J119" s="25"/>
      <c r="K119" s="25"/>
      <c r="L119" s="25"/>
      <c r="M119" s="25"/>
      <c r="N119" s="25"/>
      <c r="O119" s="1"/>
      <c r="P119" s="1"/>
      <c r="Q119" s="1"/>
      <c r="R119" s="1"/>
      <c r="S119" s="1"/>
    </row>
    <row r="120" spans="1:19">
      <c r="A120" s="1"/>
      <c r="B120" s="1"/>
      <c r="C120" s="1"/>
      <c r="D120" s="1"/>
      <c r="E120" s="1"/>
      <c r="F120" s="1"/>
      <c r="G120" s="1"/>
      <c r="H120" s="1"/>
      <c r="I120" s="1"/>
      <c r="J120" s="1"/>
      <c r="K120" s="1"/>
      <c r="L120" s="1"/>
      <c r="M120" s="1"/>
      <c r="N120" s="1"/>
      <c r="O120" s="1"/>
      <c r="P120" s="1"/>
      <c r="Q120" s="1"/>
      <c r="R120" s="1"/>
      <c r="S120" s="1"/>
    </row>
    <row r="121" spans="1:19">
      <c r="A121" s="1"/>
      <c r="B121" s="1"/>
      <c r="C121" s="1"/>
      <c r="D121" s="1"/>
      <c r="E121" s="1"/>
      <c r="F121" s="1"/>
      <c r="G121" s="1"/>
      <c r="H121" s="1"/>
      <c r="I121" s="1"/>
      <c r="J121" s="1"/>
      <c r="K121" s="1"/>
      <c r="L121" s="1"/>
      <c r="M121" s="1"/>
      <c r="N121" s="1"/>
      <c r="O121" s="1"/>
      <c r="P121" s="1"/>
      <c r="Q121" s="1"/>
      <c r="R121" s="1"/>
      <c r="S121" s="1"/>
    </row>
    <row r="122" spans="1:19">
      <c r="A122" s="1"/>
      <c r="B122" s="1"/>
      <c r="C122" s="1"/>
      <c r="D122" s="1"/>
      <c r="E122" s="1"/>
      <c r="F122" s="1"/>
      <c r="G122" s="1"/>
      <c r="H122" s="1"/>
      <c r="I122" s="1"/>
      <c r="J122" s="1"/>
      <c r="K122" s="1"/>
      <c r="L122" s="1"/>
      <c r="M122" s="1"/>
      <c r="N122" s="1"/>
      <c r="O122" s="1"/>
      <c r="P122" s="1"/>
      <c r="Q122" s="1"/>
      <c r="R122" s="1"/>
      <c r="S122" s="1"/>
    </row>
    <row r="123" spans="1:19">
      <c r="A123" s="1"/>
      <c r="B123" s="1"/>
      <c r="C123" s="1"/>
      <c r="D123" s="1"/>
      <c r="E123" s="1"/>
      <c r="F123" s="1"/>
      <c r="G123" s="1"/>
      <c r="H123" s="1"/>
      <c r="I123" s="1"/>
      <c r="J123" s="1"/>
      <c r="K123" s="1"/>
      <c r="L123" s="1"/>
      <c r="M123" s="1"/>
      <c r="N123" s="1"/>
      <c r="O123" s="1"/>
      <c r="P123" s="1"/>
      <c r="Q123" s="1"/>
      <c r="R123" s="1"/>
      <c r="S123" s="1"/>
    </row>
    <row r="124" spans="1:19">
      <c r="A124" s="1"/>
      <c r="B124" s="1"/>
      <c r="C124" s="1"/>
      <c r="D124" s="1"/>
      <c r="E124" s="1"/>
      <c r="F124" s="1"/>
      <c r="G124" s="1"/>
      <c r="H124" s="1"/>
      <c r="I124" s="1"/>
      <c r="J124" s="1"/>
      <c r="K124" s="1"/>
      <c r="L124" s="1"/>
      <c r="M124" s="1"/>
      <c r="N124" s="1"/>
      <c r="O124" s="1"/>
      <c r="P124" s="1"/>
      <c r="Q124" s="1"/>
      <c r="R124" s="1"/>
      <c r="S124" s="1"/>
    </row>
    <row r="125" spans="1:19">
      <c r="A125" s="1"/>
      <c r="B125" s="1"/>
      <c r="C125" s="1"/>
      <c r="D125" s="1"/>
      <c r="E125" s="1"/>
      <c r="F125" s="1"/>
      <c r="G125" s="1"/>
      <c r="H125" s="1"/>
      <c r="I125" s="1"/>
      <c r="J125" s="1"/>
      <c r="K125" s="1"/>
      <c r="L125" s="1"/>
      <c r="M125" s="1"/>
      <c r="N125" s="1"/>
      <c r="O125" s="1"/>
      <c r="P125" s="1"/>
      <c r="Q125" s="1"/>
      <c r="R125" s="1"/>
      <c r="S125" s="1"/>
    </row>
  </sheetData>
  <mergeCells count="46">
    <mergeCell ref="A2:K2"/>
    <mergeCell ref="C7:I7"/>
    <mergeCell ref="B8:C8"/>
    <mergeCell ref="F8:G8"/>
    <mergeCell ref="H8:I8"/>
    <mergeCell ref="B3:J6"/>
    <mergeCell ref="B9:C9"/>
    <mergeCell ref="F9:G9"/>
    <mergeCell ref="H9:I9"/>
    <mergeCell ref="B10:C10"/>
    <mergeCell ref="F10:G10"/>
    <mergeCell ref="H10:I10"/>
    <mergeCell ref="B13:I13"/>
    <mergeCell ref="C15:I15"/>
    <mergeCell ref="B16:C16"/>
    <mergeCell ref="F16:G16"/>
    <mergeCell ref="H16:I16"/>
    <mergeCell ref="B17:C17"/>
    <mergeCell ref="F17:G17"/>
    <mergeCell ref="H17:I17"/>
    <mergeCell ref="B18:C18"/>
    <mergeCell ref="F18:G18"/>
    <mergeCell ref="H18:I18"/>
    <mergeCell ref="B19:I19"/>
    <mergeCell ref="B21:I21"/>
    <mergeCell ref="C22:I22"/>
    <mergeCell ref="C23:I23"/>
    <mergeCell ref="C24:I24"/>
    <mergeCell ref="C25:I25"/>
    <mergeCell ref="C26:I26"/>
    <mergeCell ref="C27:I27"/>
    <mergeCell ref="C28:I28"/>
    <mergeCell ref="D29:I29"/>
    <mergeCell ref="G30:I30"/>
    <mergeCell ref="D36:E36"/>
    <mergeCell ref="F36:J36"/>
    <mergeCell ref="X36:Y36"/>
    <mergeCell ref="Z36:AD36"/>
    <mergeCell ref="D38:E38"/>
    <mergeCell ref="F38:J38"/>
    <mergeCell ref="X38:Y38"/>
    <mergeCell ref="Z38:AD38"/>
    <mergeCell ref="D40:E40"/>
    <mergeCell ref="F40:J40"/>
    <mergeCell ref="X40:Y40"/>
    <mergeCell ref="Z40:AD40"/>
  </mergeCells>
  <phoneticPr fontId="2"/>
  <printOptions horizontalCentered="1"/>
  <pageMargins left="0.70833333333333304" right="0.70833333333333304" top="0.74791666666666701" bottom="0.74791666666666701" header="0.51180555555555496" footer="0.51180555555555496"/>
  <pageSetup paperSize="9" scale="86" orientation="portrait" horizontalDpi="300" verticalDpi="300" r:id="rId1"/>
  <rowBreaks count="1" manualBreakCount="1">
    <brk id="25" max="16383" man="1"/>
  </rowBreaks>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118"/>
  <sheetViews>
    <sheetView view="pageBreakPreview" topLeftCell="A7" zoomScaleSheetLayoutView="100" workbookViewId="0">
      <selection activeCell="Q13" sqref="Q13"/>
    </sheetView>
  </sheetViews>
  <sheetFormatPr defaultRowHeight="13.5"/>
  <cols>
    <col min="1" max="1" width="3.375" customWidth="1"/>
    <col min="2" max="2" width="3.25" customWidth="1"/>
    <col min="3" max="3" width="3" style="218" customWidth="1"/>
    <col min="4" max="4" width="20.125" style="218" customWidth="1"/>
    <col min="5" max="7" width="14.375" customWidth="1"/>
    <col min="8" max="8" width="13.375" customWidth="1"/>
    <col min="9" max="9" width="2.375" customWidth="1"/>
    <col min="10" max="10" width="3.625" customWidth="1"/>
    <col min="11" max="1026" width="8.75" customWidth="1"/>
  </cols>
  <sheetData>
    <row r="1" spans="1:11">
      <c r="A1" s="1"/>
      <c r="B1" s="1"/>
      <c r="C1" s="128"/>
      <c r="D1" s="128"/>
      <c r="E1" s="1"/>
      <c r="F1" s="1"/>
      <c r="G1" s="1"/>
      <c r="H1" s="1"/>
      <c r="I1" s="1"/>
      <c r="J1" s="1"/>
      <c r="K1" s="1"/>
    </row>
    <row r="2" spans="1:11">
      <c r="A2" s="1"/>
      <c r="B2" s="30" t="s">
        <v>252</v>
      </c>
      <c r="C2" s="128"/>
      <c r="D2" s="128"/>
      <c r="E2" s="1"/>
      <c r="F2" s="1"/>
      <c r="G2" s="1"/>
      <c r="H2" s="1"/>
      <c r="I2" s="1"/>
      <c r="J2" s="1"/>
      <c r="K2" s="1"/>
    </row>
    <row r="3" spans="1:11" ht="9" customHeight="1">
      <c r="A3" s="1"/>
      <c r="B3" s="30"/>
      <c r="C3" s="128"/>
      <c r="D3" s="128"/>
      <c r="E3" s="1"/>
      <c r="F3" s="1"/>
      <c r="G3" s="1"/>
      <c r="H3" s="1"/>
      <c r="I3" s="1"/>
      <c r="J3" s="1"/>
      <c r="K3" s="1"/>
    </row>
    <row r="4" spans="1:11" ht="17.25" customHeight="1">
      <c r="A4" s="1"/>
      <c r="B4" s="68"/>
      <c r="C4" s="128"/>
      <c r="D4" s="128"/>
      <c r="E4" s="1"/>
      <c r="F4" s="1"/>
      <c r="G4" s="1"/>
      <c r="H4" s="1"/>
      <c r="I4" s="1"/>
      <c r="J4" s="1"/>
      <c r="K4" s="1"/>
    </row>
    <row r="5" spans="1:11" ht="25.5" customHeight="1">
      <c r="A5" s="1"/>
      <c r="B5" s="1"/>
      <c r="C5" s="1000" t="s">
        <v>29</v>
      </c>
      <c r="D5" s="1000"/>
      <c r="E5" s="1000"/>
      <c r="F5" s="1000"/>
      <c r="G5" s="1000"/>
      <c r="H5" s="1000"/>
      <c r="I5" s="1"/>
      <c r="J5" s="1"/>
      <c r="K5" s="1"/>
    </row>
    <row r="6" spans="1:11" ht="23.25" customHeight="1">
      <c r="A6" s="1"/>
      <c r="B6" s="1"/>
      <c r="C6" s="128"/>
      <c r="D6" s="128"/>
      <c r="E6" s="1"/>
      <c r="F6" s="1"/>
      <c r="G6" s="1"/>
      <c r="H6" s="1"/>
      <c r="I6" s="1"/>
      <c r="J6" s="1"/>
      <c r="K6" s="1"/>
    </row>
    <row r="7" spans="1:11" ht="23.25" customHeight="1">
      <c r="A7" s="1"/>
      <c r="B7" s="1"/>
      <c r="C7" s="219" t="s">
        <v>26</v>
      </c>
      <c r="D7" s="219"/>
      <c r="E7" s="1"/>
      <c r="F7" s="1"/>
      <c r="G7" s="1"/>
      <c r="H7" s="1"/>
      <c r="I7" s="1"/>
      <c r="J7" s="1"/>
      <c r="K7" s="1"/>
    </row>
    <row r="8" spans="1:11" ht="22.5" customHeight="1">
      <c r="A8" s="1"/>
      <c r="B8" s="1"/>
      <c r="C8" s="70"/>
      <c r="D8" s="70"/>
      <c r="E8" s="25"/>
      <c r="F8" s="105"/>
      <c r="G8" s="25"/>
      <c r="H8" s="105" t="s">
        <v>230</v>
      </c>
      <c r="I8" s="1"/>
      <c r="J8" s="1"/>
      <c r="K8" s="1"/>
    </row>
    <row r="9" spans="1:11" ht="27.75" customHeight="1">
      <c r="A9" s="1"/>
      <c r="B9" s="1"/>
      <c r="C9" s="996" t="s">
        <v>253</v>
      </c>
      <c r="D9" s="997"/>
      <c r="E9" s="706" t="s">
        <v>254</v>
      </c>
      <c r="F9" s="706" t="s">
        <v>255</v>
      </c>
      <c r="G9" s="706"/>
      <c r="H9" s="706"/>
      <c r="I9" s="1"/>
      <c r="J9" s="1"/>
      <c r="K9" s="1"/>
    </row>
    <row r="10" spans="1:11" ht="27.75" customHeight="1">
      <c r="A10" s="1"/>
      <c r="B10" s="1"/>
      <c r="C10" s="998"/>
      <c r="D10" s="999"/>
      <c r="E10" s="1001"/>
      <c r="F10" s="108" t="s">
        <v>323</v>
      </c>
      <c r="G10" s="82" t="s">
        <v>200</v>
      </c>
      <c r="H10" s="29" t="s">
        <v>324</v>
      </c>
      <c r="I10" s="1"/>
      <c r="J10" s="1"/>
      <c r="K10" s="1"/>
    </row>
    <row r="11" spans="1:11" ht="46.5" customHeight="1">
      <c r="A11" s="1"/>
      <c r="B11" s="1"/>
      <c r="C11" s="991" t="s">
        <v>224</v>
      </c>
      <c r="D11" s="992"/>
      <c r="E11" s="226">
        <f>+F11+G11</f>
        <v>0</v>
      </c>
      <c r="F11" s="233">
        <f>IF(OR($F$14&gt;0,$F$15&gt;0),'1-3（兼23-2）事業計画書・実績報告書'!$M$279-($F$14+$F$15),'1-3（兼23-2）事業計画書・実績報告書'!$M$279)</f>
        <v>0</v>
      </c>
      <c r="G11" s="235">
        <f>IF(OR($G$14&gt;0,$G$15&gt;0),('1-3（兼23-2）事業計画書・実績報告書'!$M$302)-($G$14+$G$15),'1-3（兼23-2）事業計画書・実績報告書'!$M$302)</f>
        <v>0</v>
      </c>
      <c r="H11" s="238"/>
      <c r="I11" s="1"/>
      <c r="J11" s="1"/>
      <c r="K11" s="1"/>
    </row>
    <row r="12" spans="1:11" ht="46.5" customHeight="1">
      <c r="A12" s="1"/>
      <c r="B12" s="1"/>
      <c r="C12" s="991" t="s">
        <v>215</v>
      </c>
      <c r="D12" s="992"/>
      <c r="E12" s="226">
        <f>+F12+G12</f>
        <v>0</v>
      </c>
      <c r="F12" s="233">
        <f>+'1-3（兼23-2）事業計画書・実績報告書'!I279</f>
        <v>0</v>
      </c>
      <c r="G12" s="235">
        <f>+'1-3（兼23-2）事業計画書・実績報告書'!I302</f>
        <v>0</v>
      </c>
      <c r="H12" s="238"/>
      <c r="I12" s="1"/>
      <c r="J12" s="1"/>
      <c r="K12" s="1"/>
    </row>
    <row r="13" spans="1:11" ht="46.5" customHeight="1">
      <c r="A13" s="1"/>
      <c r="B13" s="1"/>
      <c r="C13" s="991" t="s">
        <v>3</v>
      </c>
      <c r="D13" s="992"/>
      <c r="E13" s="226">
        <f>+F13+G13</f>
        <v>0</v>
      </c>
      <c r="F13" s="233">
        <f>+'1-3（兼23-2）事業計画書・実績報告書'!K279</f>
        <v>0</v>
      </c>
      <c r="G13" s="235">
        <f>+'1-3（兼23-2）事業計画書・実績報告書'!K302</f>
        <v>0</v>
      </c>
      <c r="H13" s="238"/>
      <c r="I13" s="1"/>
      <c r="J13" s="1"/>
      <c r="K13" s="1" t="s">
        <v>313</v>
      </c>
    </row>
    <row r="14" spans="1:11" ht="46.5" customHeight="1">
      <c r="A14" s="1"/>
      <c r="B14" s="1"/>
      <c r="C14" s="991" t="s">
        <v>256</v>
      </c>
      <c r="D14" s="992"/>
      <c r="E14" s="227">
        <f>+F14+G14</f>
        <v>0</v>
      </c>
      <c r="F14" s="234"/>
      <c r="G14" s="236"/>
      <c r="H14" s="238"/>
      <c r="I14" s="1"/>
      <c r="J14" s="1"/>
      <c r="K14" s="1"/>
    </row>
    <row r="15" spans="1:11" ht="46.5" customHeight="1">
      <c r="A15" s="1"/>
      <c r="B15" s="1"/>
      <c r="C15" s="991" t="s">
        <v>69</v>
      </c>
      <c r="D15" s="992"/>
      <c r="E15" s="227">
        <f>+F15+G15</f>
        <v>0</v>
      </c>
      <c r="F15" s="234"/>
      <c r="G15" s="236"/>
      <c r="H15" s="238"/>
      <c r="I15" s="1"/>
      <c r="J15" s="1"/>
      <c r="K15" s="1"/>
    </row>
    <row r="16" spans="1:11" ht="46.5" customHeight="1">
      <c r="A16" s="1"/>
      <c r="B16" s="1"/>
      <c r="C16" s="993" t="s">
        <v>133</v>
      </c>
      <c r="D16" s="869"/>
      <c r="E16" s="226">
        <f>SUM(E11:E15)</f>
        <v>0</v>
      </c>
      <c r="F16" s="233">
        <f>SUM(F11:F15)</f>
        <v>0</v>
      </c>
      <c r="G16" s="235">
        <f>SUM(G11:G15)</f>
        <v>0</v>
      </c>
      <c r="H16" s="238"/>
      <c r="I16" s="1"/>
      <c r="J16" s="1"/>
      <c r="K16" s="1"/>
    </row>
    <row r="17" spans="1:11">
      <c r="A17" s="1"/>
      <c r="B17" s="1"/>
      <c r="C17" s="128"/>
      <c r="D17" s="128"/>
      <c r="E17" s="1"/>
      <c r="F17" s="1"/>
      <c r="G17" s="1"/>
      <c r="H17" s="1"/>
      <c r="I17" s="1"/>
      <c r="J17" s="1"/>
      <c r="K17" s="1"/>
    </row>
    <row r="18" spans="1:11" ht="33" customHeight="1">
      <c r="A18" s="1"/>
      <c r="B18" s="1"/>
      <c r="C18" s="219" t="s">
        <v>33</v>
      </c>
      <c r="D18" s="219"/>
      <c r="E18" s="1"/>
      <c r="F18" s="1"/>
      <c r="G18" s="1"/>
      <c r="H18" s="1"/>
      <c r="I18" s="1"/>
      <c r="J18" s="1"/>
      <c r="K18" s="1"/>
    </row>
    <row r="19" spans="1:11" ht="18" customHeight="1">
      <c r="A19" s="1"/>
      <c r="B19" s="1"/>
      <c r="C19" s="70"/>
      <c r="D19" s="70"/>
      <c r="E19" s="25"/>
      <c r="F19" s="25"/>
      <c r="G19" s="25"/>
      <c r="H19" s="105" t="s">
        <v>230</v>
      </c>
      <c r="I19" s="1"/>
      <c r="J19" s="1"/>
      <c r="K19" s="1"/>
    </row>
    <row r="20" spans="1:11" ht="38.25" customHeight="1">
      <c r="A20" s="1"/>
      <c r="B20" s="1"/>
      <c r="C20" s="996" t="s">
        <v>253</v>
      </c>
      <c r="D20" s="997"/>
      <c r="E20" s="228" t="s">
        <v>77</v>
      </c>
      <c r="F20" s="228" t="s">
        <v>13</v>
      </c>
      <c r="G20" s="56" t="s">
        <v>215</v>
      </c>
      <c r="H20" s="56" t="s">
        <v>129</v>
      </c>
      <c r="I20" s="1"/>
      <c r="J20" s="1"/>
      <c r="K20" s="1"/>
    </row>
    <row r="21" spans="1:11" ht="29.25" customHeight="1">
      <c r="A21" s="1"/>
      <c r="B21" s="1"/>
      <c r="C21" s="998"/>
      <c r="D21" s="999"/>
      <c r="E21" s="229" t="s">
        <v>24</v>
      </c>
      <c r="F21" s="229" t="s">
        <v>257</v>
      </c>
      <c r="G21" s="196" t="s">
        <v>106</v>
      </c>
      <c r="H21" s="196"/>
      <c r="I21" s="1"/>
      <c r="J21" s="1"/>
      <c r="K21" s="1"/>
    </row>
    <row r="22" spans="1:11" ht="46.5" customHeight="1">
      <c r="A22" s="1"/>
      <c r="B22" s="1"/>
      <c r="C22" s="994" t="s">
        <v>57</v>
      </c>
      <c r="D22" s="995"/>
      <c r="E22" s="230">
        <f>SUM(E23:E24)</f>
        <v>0</v>
      </c>
      <c r="F22" s="230">
        <f>SUM(F23:F24)</f>
        <v>0</v>
      </c>
      <c r="G22" s="230">
        <f>SUM(G23:G24)</f>
        <v>0</v>
      </c>
      <c r="H22" s="239"/>
      <c r="I22" s="1"/>
      <c r="J22" s="1"/>
      <c r="K22" s="1"/>
    </row>
    <row r="23" spans="1:11" ht="46.5" customHeight="1">
      <c r="A23" s="1"/>
      <c r="B23" s="1"/>
      <c r="C23" s="221"/>
      <c r="D23" s="224" t="s">
        <v>329</v>
      </c>
      <c r="E23" s="231">
        <f>+'1-3（兼23-2）事業計画書・実績報告書'!E253</f>
        <v>0</v>
      </c>
      <c r="F23" s="231">
        <f>+'1-3（兼23-2）事業計画書・実績報告書'!G253</f>
        <v>0</v>
      </c>
      <c r="G23" s="231">
        <f>+'1-3（兼23-2）事業計画書・実績報告書'!I253</f>
        <v>0</v>
      </c>
      <c r="H23" s="240"/>
      <c r="I23" s="1"/>
      <c r="J23" s="1"/>
      <c r="K23" s="1"/>
    </row>
    <row r="24" spans="1:11" ht="46.5" customHeight="1">
      <c r="A24" s="1"/>
      <c r="B24" s="1"/>
      <c r="C24" s="222"/>
      <c r="D24" s="225" t="s">
        <v>167</v>
      </c>
      <c r="E24" s="232">
        <f>+'1-3（兼23-2）事業計画書・実績報告書'!E255</f>
        <v>0</v>
      </c>
      <c r="F24" s="232">
        <f>+'1-3（兼23-2）事業計画書・実績報告書'!G255</f>
        <v>0</v>
      </c>
      <c r="G24" s="237">
        <f>+'1-3（兼23-2）事業計画書・実績報告書'!I255</f>
        <v>0</v>
      </c>
      <c r="H24" s="241"/>
      <c r="I24" s="1"/>
      <c r="J24" s="1"/>
      <c r="K24" s="1"/>
    </row>
    <row r="25" spans="1:11">
      <c r="A25" s="1"/>
      <c r="B25" s="1"/>
      <c r="C25" s="128"/>
      <c r="D25" s="128"/>
      <c r="E25" s="1"/>
      <c r="F25" s="1"/>
      <c r="G25" s="1"/>
      <c r="H25" s="1"/>
      <c r="I25" s="1"/>
      <c r="J25" s="1"/>
      <c r="K25" s="1"/>
    </row>
    <row r="26" spans="1:11">
      <c r="A26" s="1"/>
      <c r="B26" s="1"/>
      <c r="C26" s="128"/>
      <c r="D26" s="128"/>
      <c r="E26" s="1"/>
      <c r="F26" s="1"/>
      <c r="G26" s="1"/>
      <c r="H26" s="1"/>
      <c r="I26" s="1"/>
      <c r="J26" s="1"/>
      <c r="K26" s="1"/>
    </row>
    <row r="27" spans="1:11" ht="19.5" customHeight="1">
      <c r="A27" s="1"/>
      <c r="B27" s="1"/>
      <c r="C27" s="30"/>
      <c r="D27" s="30"/>
      <c r="E27" s="1"/>
      <c r="F27" s="70"/>
      <c r="G27" s="70"/>
      <c r="H27" s="1"/>
      <c r="I27" s="1"/>
      <c r="J27" s="1"/>
      <c r="K27" s="1"/>
    </row>
    <row r="28" spans="1:11">
      <c r="A28" s="1"/>
      <c r="B28" s="1"/>
      <c r="C28" s="128"/>
      <c r="D28" s="128"/>
      <c r="E28" s="1"/>
      <c r="F28" s="1"/>
      <c r="G28" s="1"/>
      <c r="H28" s="1"/>
      <c r="I28" s="1"/>
      <c r="J28" s="1"/>
      <c r="K28" s="1"/>
    </row>
    <row r="29" spans="1:11">
      <c r="A29" s="1"/>
      <c r="B29" s="1"/>
      <c r="C29" s="128"/>
      <c r="D29" s="128"/>
      <c r="E29" s="1"/>
      <c r="F29" s="1"/>
      <c r="G29" s="1"/>
      <c r="H29" s="1"/>
      <c r="I29" s="1"/>
      <c r="J29" s="1"/>
      <c r="K29" s="1"/>
    </row>
    <row r="30" spans="1:11">
      <c r="A30" s="1"/>
      <c r="B30" s="1"/>
      <c r="C30" s="128"/>
      <c r="D30" s="128"/>
      <c r="E30" s="1"/>
      <c r="F30" s="1"/>
      <c r="G30" s="1"/>
      <c r="H30" s="1"/>
      <c r="I30" s="1"/>
      <c r="J30" s="1"/>
      <c r="K30" s="1"/>
    </row>
    <row r="31" spans="1:11">
      <c r="A31" s="1"/>
      <c r="B31" s="1"/>
      <c r="C31" s="128"/>
      <c r="D31" s="128"/>
      <c r="E31" s="1"/>
      <c r="F31" s="1"/>
      <c r="G31" s="1"/>
      <c r="H31" s="1"/>
      <c r="I31" s="1"/>
      <c r="J31" s="1"/>
      <c r="K31" s="1"/>
    </row>
    <row r="32" spans="1:11">
      <c r="A32" s="1"/>
      <c r="B32" s="1"/>
      <c r="C32" s="128"/>
      <c r="D32" s="128"/>
      <c r="E32" s="1"/>
      <c r="F32" s="1"/>
      <c r="G32" s="1"/>
      <c r="H32" s="1"/>
      <c r="I32" s="1"/>
      <c r="J32" s="1"/>
      <c r="K32" s="1"/>
    </row>
    <row r="33" spans="1:11">
      <c r="A33" s="1"/>
      <c r="B33" s="1"/>
      <c r="C33" s="128"/>
      <c r="D33" s="128"/>
      <c r="E33" s="1"/>
      <c r="F33" s="1"/>
      <c r="G33" s="1"/>
      <c r="H33" s="1"/>
      <c r="I33" s="1"/>
      <c r="J33" s="1"/>
      <c r="K33" s="1"/>
    </row>
    <row r="34" spans="1:11">
      <c r="A34" s="1"/>
      <c r="B34" s="1"/>
      <c r="C34" s="128"/>
      <c r="D34" s="128"/>
      <c r="E34" s="1"/>
      <c r="F34" s="1"/>
      <c r="G34" s="1"/>
      <c r="H34" s="1"/>
      <c r="I34" s="1"/>
      <c r="J34" s="1"/>
      <c r="K34" s="1"/>
    </row>
    <row r="35" spans="1:11">
      <c r="A35" s="1"/>
      <c r="B35" s="1"/>
      <c r="C35" s="128"/>
      <c r="D35" s="128"/>
      <c r="E35" s="1"/>
      <c r="F35" s="1"/>
      <c r="G35" s="1"/>
      <c r="H35" s="1"/>
      <c r="I35" s="1"/>
      <c r="J35" s="1"/>
      <c r="K35" s="1"/>
    </row>
    <row r="36" spans="1:11">
      <c r="A36" s="1"/>
      <c r="B36" s="1"/>
      <c r="C36" s="128"/>
      <c r="D36" s="128"/>
      <c r="E36" s="1"/>
      <c r="F36" s="1"/>
      <c r="G36" s="1"/>
      <c r="H36" s="1"/>
      <c r="I36" s="1"/>
      <c r="J36" s="1"/>
      <c r="K36" s="1"/>
    </row>
    <row r="37" spans="1:11">
      <c r="A37" s="1"/>
      <c r="B37" s="1"/>
      <c r="C37" s="128"/>
      <c r="D37" s="128"/>
      <c r="E37" s="1"/>
      <c r="F37" s="1"/>
      <c r="G37" s="1"/>
      <c r="H37" s="1"/>
      <c r="I37" s="1"/>
      <c r="J37" s="1"/>
      <c r="K37" s="1"/>
    </row>
    <row r="38" spans="1:11">
      <c r="A38" s="1"/>
      <c r="B38" s="1"/>
      <c r="C38" s="128"/>
      <c r="D38" s="128"/>
      <c r="E38" s="1"/>
      <c r="F38" s="1"/>
      <c r="G38" s="1"/>
      <c r="H38" s="1"/>
      <c r="I38" s="1"/>
      <c r="J38" s="1"/>
      <c r="K38" s="1"/>
    </row>
    <row r="39" spans="1:11">
      <c r="A39" s="1"/>
      <c r="B39" s="1"/>
      <c r="C39" s="128"/>
      <c r="D39" s="128"/>
      <c r="E39" s="1"/>
      <c r="F39" s="1"/>
      <c r="G39" s="1"/>
      <c r="H39" s="1"/>
      <c r="I39" s="1"/>
      <c r="J39" s="1"/>
      <c r="K39" s="1"/>
    </row>
    <row r="40" spans="1:11">
      <c r="A40" s="1"/>
      <c r="B40" s="1"/>
      <c r="C40" s="128"/>
      <c r="D40" s="128"/>
      <c r="E40" s="1"/>
      <c r="F40" s="1"/>
      <c r="G40" s="1"/>
      <c r="H40" s="1"/>
      <c r="I40" s="1"/>
      <c r="J40" s="1"/>
      <c r="K40" s="1"/>
    </row>
    <row r="41" spans="1:11">
      <c r="A41" s="1"/>
      <c r="B41" s="1"/>
      <c r="C41" s="128"/>
      <c r="D41" s="128"/>
      <c r="E41" s="1"/>
      <c r="F41" s="1"/>
      <c r="G41" s="1"/>
      <c r="H41" s="1"/>
      <c r="I41" s="1"/>
      <c r="J41" s="1"/>
      <c r="K41" s="1"/>
    </row>
    <row r="42" spans="1:11">
      <c r="A42" s="1"/>
      <c r="B42" s="1"/>
      <c r="C42" s="128"/>
      <c r="D42" s="128"/>
      <c r="E42" s="1"/>
      <c r="F42" s="1"/>
      <c r="G42" s="1"/>
      <c r="H42" s="1"/>
      <c r="I42" s="1"/>
      <c r="J42" s="1"/>
      <c r="K42" s="1"/>
    </row>
    <row r="43" spans="1:11">
      <c r="A43" s="1"/>
      <c r="B43" s="1"/>
      <c r="C43" s="128"/>
      <c r="D43" s="128"/>
      <c r="E43" s="1"/>
      <c r="F43" s="1"/>
      <c r="G43" s="1"/>
      <c r="H43" s="1"/>
      <c r="I43" s="1"/>
      <c r="J43" s="1"/>
      <c r="K43" s="1"/>
    </row>
    <row r="44" spans="1:11">
      <c r="A44" s="1"/>
      <c r="B44" s="1"/>
      <c r="C44" s="128"/>
      <c r="D44" s="128"/>
      <c r="E44" s="1"/>
      <c r="F44" s="1"/>
      <c r="G44" s="1"/>
      <c r="H44" s="1"/>
      <c r="I44" s="1"/>
      <c r="J44" s="1"/>
      <c r="K44" s="1"/>
    </row>
    <row r="45" spans="1:11">
      <c r="A45" s="1"/>
      <c r="B45" s="1"/>
      <c r="C45" s="128"/>
      <c r="D45" s="128"/>
      <c r="E45" s="1"/>
      <c r="F45" s="1"/>
      <c r="G45" s="1"/>
      <c r="H45" s="1"/>
      <c r="I45" s="1"/>
      <c r="J45" s="1"/>
      <c r="K45" s="1"/>
    </row>
    <row r="46" spans="1:11">
      <c r="A46" s="1"/>
      <c r="B46" s="1"/>
      <c r="C46" s="128"/>
      <c r="D46" s="128"/>
      <c r="E46" s="1"/>
      <c r="F46" s="1"/>
      <c r="G46" s="1"/>
      <c r="H46" s="1"/>
      <c r="I46" s="1"/>
      <c r="J46" s="1"/>
      <c r="K46" s="1"/>
    </row>
    <row r="47" spans="1:11">
      <c r="A47" s="1"/>
      <c r="B47" s="1"/>
      <c r="C47" s="128"/>
      <c r="D47" s="128"/>
      <c r="E47" s="1"/>
      <c r="F47" s="1"/>
      <c r="G47" s="1"/>
      <c r="H47" s="1"/>
      <c r="I47" s="1"/>
      <c r="J47" s="1"/>
      <c r="K47" s="1"/>
    </row>
    <row r="48" spans="1:11">
      <c r="A48" s="1"/>
      <c r="B48" s="1"/>
      <c r="C48" s="128"/>
      <c r="D48" s="128"/>
      <c r="E48" s="1"/>
      <c r="F48" s="1"/>
      <c r="G48" s="1"/>
      <c r="H48" s="1"/>
      <c r="I48" s="1"/>
      <c r="J48" s="1"/>
      <c r="K48" s="1"/>
    </row>
    <row r="49" spans="1:11">
      <c r="A49" s="1"/>
      <c r="B49" s="1"/>
      <c r="C49" s="128"/>
      <c r="D49" s="128"/>
      <c r="E49" s="1"/>
      <c r="F49" s="1"/>
      <c r="G49" s="1"/>
      <c r="H49" s="1"/>
      <c r="I49" s="1"/>
      <c r="J49" s="1"/>
      <c r="K49" s="1"/>
    </row>
    <row r="50" spans="1:11">
      <c r="A50" s="1"/>
      <c r="B50" s="1"/>
      <c r="C50" s="128"/>
      <c r="D50" s="128"/>
      <c r="E50" s="1"/>
      <c r="F50" s="1"/>
      <c r="G50" s="1"/>
      <c r="H50" s="1"/>
      <c r="I50" s="1"/>
      <c r="J50" s="1"/>
      <c r="K50" s="1"/>
    </row>
    <row r="51" spans="1:11">
      <c r="A51" s="1"/>
      <c r="B51" s="1"/>
      <c r="C51" s="128"/>
      <c r="D51" s="128"/>
      <c r="E51" s="1"/>
      <c r="F51" s="1"/>
      <c r="G51" s="1"/>
      <c r="H51" s="1"/>
      <c r="I51" s="1"/>
      <c r="J51" s="1"/>
      <c r="K51" s="1"/>
    </row>
    <row r="52" spans="1:11">
      <c r="A52" s="1"/>
      <c r="B52" s="1"/>
      <c r="C52" s="128"/>
      <c r="D52" s="128"/>
      <c r="E52" s="1"/>
      <c r="F52" s="1"/>
      <c r="G52" s="1"/>
      <c r="H52" s="1"/>
      <c r="I52" s="1"/>
      <c r="J52" s="1"/>
      <c r="K52" s="1"/>
    </row>
    <row r="53" spans="1:11">
      <c r="A53" s="1"/>
      <c r="B53" s="1"/>
      <c r="C53" s="128"/>
      <c r="D53" s="128"/>
      <c r="E53" s="1"/>
      <c r="F53" s="1"/>
      <c r="G53" s="1"/>
      <c r="H53" s="1"/>
      <c r="I53" s="1"/>
      <c r="J53" s="1"/>
      <c r="K53" s="1"/>
    </row>
    <row r="54" spans="1:11">
      <c r="A54" s="1"/>
      <c r="B54" s="1"/>
      <c r="C54" s="128"/>
      <c r="D54" s="128"/>
      <c r="E54" s="1"/>
      <c r="F54" s="1"/>
      <c r="G54" s="1"/>
      <c r="H54" s="1"/>
      <c r="I54" s="1"/>
      <c r="J54" s="1"/>
      <c r="K54" s="1"/>
    </row>
    <row r="55" spans="1:11">
      <c r="A55" s="1"/>
      <c r="B55" s="1"/>
      <c r="C55" s="128"/>
      <c r="D55" s="128"/>
      <c r="E55" s="1"/>
      <c r="F55" s="1"/>
      <c r="G55" s="1"/>
      <c r="H55" s="1"/>
      <c r="I55" s="1"/>
      <c r="J55" s="1"/>
      <c r="K55" s="1"/>
    </row>
    <row r="56" spans="1:11">
      <c r="A56" s="1"/>
      <c r="B56" s="1"/>
      <c r="C56" s="128"/>
      <c r="D56" s="128"/>
      <c r="E56" s="1"/>
      <c r="F56" s="1"/>
      <c r="G56" s="1"/>
      <c r="H56" s="1"/>
      <c r="I56" s="1"/>
      <c r="J56" s="1"/>
      <c r="K56" s="1"/>
    </row>
    <row r="57" spans="1:11">
      <c r="A57" s="1"/>
      <c r="B57" s="1"/>
      <c r="C57" s="128"/>
      <c r="D57" s="128"/>
      <c r="E57" s="1"/>
      <c r="F57" s="1"/>
      <c r="G57" s="1"/>
      <c r="H57" s="1"/>
      <c r="I57" s="1"/>
      <c r="J57" s="1"/>
      <c r="K57" s="1"/>
    </row>
    <row r="58" spans="1:11">
      <c r="A58" s="1"/>
      <c r="B58" s="1"/>
      <c r="C58" s="128"/>
      <c r="D58" s="128"/>
      <c r="E58" s="1"/>
      <c r="F58" s="1"/>
      <c r="G58" s="1"/>
      <c r="H58" s="1"/>
      <c r="I58" s="1"/>
      <c r="J58" s="1"/>
      <c r="K58" s="1"/>
    </row>
    <row r="59" spans="1:11">
      <c r="A59" s="1"/>
      <c r="B59" s="1"/>
      <c r="C59" s="128"/>
      <c r="D59" s="128"/>
      <c r="E59" s="1"/>
      <c r="F59" s="1"/>
      <c r="G59" s="1"/>
      <c r="H59" s="1"/>
      <c r="I59" s="1"/>
      <c r="J59" s="1"/>
      <c r="K59" s="1"/>
    </row>
    <row r="60" spans="1:11">
      <c r="A60" s="1"/>
      <c r="B60" s="1"/>
      <c r="C60" s="128"/>
      <c r="D60" s="128"/>
      <c r="E60" s="1"/>
      <c r="F60" s="1"/>
      <c r="G60" s="1"/>
      <c r="H60" s="1"/>
      <c r="I60" s="1"/>
      <c r="J60" s="1"/>
      <c r="K60" s="1"/>
    </row>
    <row r="61" spans="1:11">
      <c r="A61" s="1"/>
      <c r="B61" s="1"/>
      <c r="C61" s="128"/>
      <c r="D61" s="128"/>
      <c r="E61" s="1"/>
      <c r="F61" s="1"/>
      <c r="G61" s="1"/>
      <c r="H61" s="1"/>
      <c r="I61" s="1"/>
      <c r="J61" s="1"/>
      <c r="K61" s="1"/>
    </row>
    <row r="62" spans="1:11">
      <c r="A62" s="1"/>
      <c r="B62" s="1"/>
      <c r="C62" s="128"/>
      <c r="D62" s="128"/>
      <c r="E62" s="1"/>
      <c r="F62" s="1"/>
      <c r="G62" s="1"/>
      <c r="H62" s="1"/>
      <c r="I62" s="1"/>
      <c r="J62" s="1"/>
      <c r="K62" s="1"/>
    </row>
    <row r="63" spans="1:11">
      <c r="A63" s="1"/>
      <c r="B63" s="1"/>
      <c r="C63" s="128"/>
      <c r="D63" s="128"/>
      <c r="E63" s="1"/>
      <c r="F63" s="1"/>
      <c r="G63" s="1"/>
      <c r="H63" s="1"/>
      <c r="I63" s="1"/>
      <c r="J63" s="1"/>
      <c r="K63" s="1"/>
    </row>
    <row r="64" spans="1:11">
      <c r="A64" s="1"/>
      <c r="B64" s="1"/>
      <c r="C64" s="128"/>
      <c r="D64" s="128"/>
      <c r="E64" s="1"/>
      <c r="F64" s="1"/>
      <c r="G64" s="1"/>
      <c r="H64" s="1"/>
      <c r="I64" s="1"/>
      <c r="J64" s="1"/>
      <c r="K64" s="1"/>
    </row>
    <row r="65" spans="1:11">
      <c r="A65" s="1"/>
      <c r="B65" s="1"/>
      <c r="C65" s="128"/>
      <c r="D65" s="128"/>
      <c r="E65" s="1"/>
      <c r="F65" s="1"/>
      <c r="G65" s="1"/>
      <c r="H65" s="1"/>
      <c r="I65" s="1"/>
      <c r="J65" s="1"/>
      <c r="K65" s="1"/>
    </row>
    <row r="66" spans="1:11">
      <c r="A66" s="1"/>
      <c r="B66" s="1"/>
      <c r="C66" s="128"/>
      <c r="D66" s="128"/>
      <c r="E66" s="1"/>
      <c r="F66" s="1"/>
      <c r="G66" s="1"/>
      <c r="H66" s="1"/>
      <c r="I66" s="1"/>
      <c r="J66" s="1"/>
      <c r="K66" s="1"/>
    </row>
    <row r="67" spans="1:11">
      <c r="A67" s="1"/>
      <c r="B67" s="1"/>
      <c r="C67" s="128"/>
      <c r="D67" s="128"/>
      <c r="E67" s="1"/>
      <c r="F67" s="1"/>
      <c r="G67" s="1"/>
      <c r="H67" s="1"/>
      <c r="I67" s="1"/>
      <c r="J67" s="1"/>
      <c r="K67" s="1"/>
    </row>
    <row r="68" spans="1:11">
      <c r="A68" s="1"/>
      <c r="B68" s="1"/>
      <c r="C68" s="128"/>
      <c r="D68" s="128"/>
      <c r="E68" s="1"/>
      <c r="F68" s="1"/>
      <c r="G68" s="1"/>
      <c r="H68" s="1"/>
      <c r="I68" s="1"/>
      <c r="J68" s="1"/>
      <c r="K68" s="1"/>
    </row>
    <row r="69" spans="1:11">
      <c r="A69" s="1"/>
      <c r="B69" s="1"/>
      <c r="C69" s="128"/>
      <c r="D69" s="128"/>
      <c r="E69" s="1"/>
      <c r="F69" s="1"/>
      <c r="G69" s="1"/>
      <c r="H69" s="1"/>
      <c r="I69" s="1"/>
      <c r="J69" s="1"/>
      <c r="K69" s="1"/>
    </row>
    <row r="70" spans="1:11">
      <c r="A70" s="1"/>
      <c r="B70" s="1"/>
      <c r="C70" s="128"/>
      <c r="D70" s="128"/>
      <c r="E70" s="1"/>
      <c r="F70" s="1"/>
      <c r="G70" s="1"/>
      <c r="H70" s="1"/>
      <c r="I70" s="1"/>
      <c r="J70" s="1"/>
      <c r="K70" s="1"/>
    </row>
    <row r="71" spans="1:11">
      <c r="A71" s="1"/>
      <c r="B71" s="1"/>
      <c r="C71" s="128"/>
      <c r="D71" s="128"/>
      <c r="E71" s="1"/>
      <c r="F71" s="1"/>
      <c r="G71" s="1"/>
      <c r="H71" s="1"/>
      <c r="I71" s="1"/>
      <c r="J71" s="1"/>
      <c r="K71" s="1"/>
    </row>
    <row r="72" spans="1:11">
      <c r="A72" s="1"/>
      <c r="B72" s="1"/>
      <c r="C72" s="128"/>
      <c r="D72" s="128"/>
      <c r="E72" s="1"/>
      <c r="F72" s="1"/>
      <c r="G72" s="1"/>
      <c r="H72" s="1"/>
      <c r="I72" s="1"/>
      <c r="J72" s="1"/>
      <c r="K72" s="1"/>
    </row>
    <row r="73" spans="1:11">
      <c r="A73" s="1"/>
      <c r="B73" s="1"/>
      <c r="C73" s="128"/>
      <c r="D73" s="128"/>
      <c r="E73" s="1"/>
      <c r="F73" s="1"/>
      <c r="G73" s="1"/>
      <c r="H73" s="1"/>
      <c r="I73" s="1"/>
      <c r="J73" s="1"/>
      <c r="K73" s="1"/>
    </row>
    <row r="74" spans="1:11">
      <c r="A74" s="1"/>
      <c r="B74" s="1"/>
      <c r="C74" s="128"/>
      <c r="D74" s="128"/>
      <c r="E74" s="1"/>
      <c r="F74" s="1"/>
      <c r="G74" s="1"/>
      <c r="H74" s="1"/>
      <c r="I74" s="1"/>
      <c r="J74" s="1"/>
      <c r="K74" s="1"/>
    </row>
    <row r="75" spans="1:11">
      <c r="A75" s="1"/>
      <c r="B75" s="1"/>
      <c r="C75" s="128"/>
      <c r="D75" s="128"/>
      <c r="E75" s="1"/>
      <c r="F75" s="1"/>
      <c r="G75" s="1"/>
      <c r="H75" s="1"/>
      <c r="I75" s="1"/>
      <c r="J75" s="1"/>
      <c r="K75" s="1"/>
    </row>
    <row r="76" spans="1:11">
      <c r="A76" s="1"/>
      <c r="B76" s="1"/>
      <c r="C76" s="128"/>
      <c r="D76" s="128"/>
      <c r="E76" s="1"/>
      <c r="F76" s="1"/>
      <c r="G76" s="1"/>
      <c r="H76" s="1"/>
      <c r="I76" s="1"/>
      <c r="J76" s="1"/>
      <c r="K76" s="1"/>
    </row>
    <row r="77" spans="1:11">
      <c r="A77" s="1"/>
      <c r="B77" s="1"/>
      <c r="C77" s="128"/>
      <c r="D77" s="128"/>
      <c r="E77" s="1"/>
      <c r="F77" s="1"/>
      <c r="G77" s="1"/>
      <c r="H77" s="1"/>
      <c r="I77" s="1"/>
      <c r="J77" s="1"/>
      <c r="K77" s="1"/>
    </row>
    <row r="78" spans="1:11">
      <c r="A78" s="1"/>
      <c r="B78" s="1"/>
      <c r="C78" s="128"/>
      <c r="D78" s="128"/>
      <c r="E78" s="1"/>
      <c r="F78" s="1"/>
      <c r="G78" s="1"/>
      <c r="H78" s="1"/>
      <c r="I78" s="1"/>
      <c r="J78" s="1"/>
      <c r="K78" s="1"/>
    </row>
    <row r="79" spans="1:11">
      <c r="A79" s="1"/>
      <c r="B79" s="1"/>
      <c r="C79" s="128"/>
      <c r="D79" s="128"/>
      <c r="E79" s="1"/>
      <c r="F79" s="1"/>
      <c r="G79" s="1"/>
      <c r="H79" s="1"/>
      <c r="I79" s="1"/>
      <c r="J79" s="1"/>
      <c r="K79" s="1"/>
    </row>
    <row r="80" spans="1:11">
      <c r="A80" s="1"/>
      <c r="B80" s="1"/>
      <c r="C80" s="128"/>
      <c r="D80" s="128"/>
      <c r="E80" s="1"/>
      <c r="F80" s="1"/>
      <c r="G80" s="1"/>
      <c r="H80" s="1"/>
      <c r="I80" s="1"/>
      <c r="J80" s="1"/>
      <c r="K80" s="1"/>
    </row>
    <row r="81" spans="1:11">
      <c r="A81" s="1"/>
      <c r="B81" s="1"/>
      <c r="C81" s="128"/>
      <c r="D81" s="128"/>
      <c r="E81" s="1"/>
      <c r="F81" s="1"/>
      <c r="G81" s="1"/>
      <c r="H81" s="1"/>
      <c r="I81" s="1"/>
      <c r="J81" s="1"/>
      <c r="K81" s="1"/>
    </row>
    <row r="82" spans="1:11">
      <c r="A82" s="1"/>
      <c r="B82" s="1"/>
      <c r="C82" s="128"/>
      <c r="D82" s="128"/>
      <c r="E82" s="1"/>
      <c r="F82" s="1"/>
      <c r="G82" s="1"/>
      <c r="H82" s="1"/>
      <c r="I82" s="1"/>
      <c r="J82" s="1"/>
      <c r="K82" s="1"/>
    </row>
    <row r="83" spans="1:11">
      <c r="A83" s="1"/>
      <c r="B83" s="1"/>
      <c r="C83" s="128"/>
      <c r="D83" s="128"/>
      <c r="E83" s="1"/>
      <c r="F83" s="1"/>
      <c r="G83" s="1"/>
      <c r="H83" s="1"/>
      <c r="I83" s="1"/>
      <c r="J83" s="1"/>
      <c r="K83" s="1"/>
    </row>
    <row r="84" spans="1:11">
      <c r="A84" s="1"/>
      <c r="B84" s="1"/>
      <c r="C84" s="128"/>
      <c r="D84" s="128"/>
      <c r="E84" s="1"/>
      <c r="F84" s="1"/>
      <c r="G84" s="1"/>
      <c r="H84" s="1"/>
      <c r="I84" s="1"/>
      <c r="J84" s="1"/>
      <c r="K84" s="1"/>
    </row>
    <row r="85" spans="1:11">
      <c r="A85" s="1"/>
      <c r="B85" s="1"/>
      <c r="C85" s="128"/>
      <c r="D85" s="128"/>
      <c r="E85" s="1"/>
      <c r="F85" s="1"/>
      <c r="G85" s="1"/>
      <c r="H85" s="1"/>
      <c r="I85" s="1"/>
      <c r="J85" s="1"/>
      <c r="K85" s="1"/>
    </row>
    <row r="86" spans="1:11">
      <c r="A86" s="1"/>
      <c r="B86" s="1"/>
      <c r="C86" s="128"/>
      <c r="D86" s="128"/>
      <c r="E86" s="1"/>
      <c r="F86" s="1"/>
      <c r="G86" s="1"/>
      <c r="H86" s="1"/>
      <c r="I86" s="1"/>
      <c r="J86" s="1"/>
      <c r="K86" s="1"/>
    </row>
    <row r="87" spans="1:11">
      <c r="A87" s="1"/>
      <c r="B87" s="1"/>
      <c r="C87" s="128"/>
      <c r="D87" s="128"/>
      <c r="E87" s="1"/>
      <c r="F87" s="1"/>
      <c r="G87" s="1"/>
      <c r="H87" s="1"/>
      <c r="I87" s="1"/>
      <c r="J87" s="1"/>
      <c r="K87" s="1"/>
    </row>
    <row r="88" spans="1:11">
      <c r="A88" s="1"/>
      <c r="B88" s="1"/>
      <c r="C88" s="128"/>
      <c r="D88" s="128"/>
      <c r="E88" s="1"/>
      <c r="F88" s="1"/>
      <c r="G88" s="1"/>
      <c r="H88" s="1"/>
      <c r="I88" s="1"/>
      <c r="J88" s="1"/>
      <c r="K88" s="1"/>
    </row>
    <row r="89" spans="1:11">
      <c r="A89" s="1"/>
      <c r="B89" s="1"/>
      <c r="C89" s="128"/>
      <c r="D89" s="128"/>
      <c r="E89" s="1"/>
      <c r="F89" s="1"/>
      <c r="G89" s="1"/>
      <c r="H89" s="1"/>
      <c r="I89" s="1"/>
      <c r="J89" s="1"/>
      <c r="K89" s="1"/>
    </row>
    <row r="90" spans="1:11">
      <c r="A90" s="1"/>
      <c r="B90" s="1"/>
      <c r="C90" s="128"/>
      <c r="D90" s="128"/>
      <c r="E90" s="1"/>
      <c r="F90" s="1"/>
      <c r="G90" s="1"/>
      <c r="H90" s="1"/>
      <c r="I90" s="1"/>
      <c r="J90" s="1"/>
      <c r="K90" s="1"/>
    </row>
    <row r="91" spans="1:11">
      <c r="A91" s="1"/>
      <c r="B91" s="1"/>
      <c r="C91" s="128"/>
      <c r="D91" s="128"/>
      <c r="E91" s="1"/>
      <c r="F91" s="1"/>
      <c r="G91" s="1"/>
      <c r="H91" s="1"/>
      <c r="I91" s="1"/>
      <c r="J91" s="1"/>
      <c r="K91" s="1"/>
    </row>
    <row r="92" spans="1:11">
      <c r="A92" s="1"/>
      <c r="B92" s="1"/>
      <c r="C92" s="128"/>
      <c r="D92" s="128"/>
      <c r="E92" s="1"/>
      <c r="F92" s="1"/>
      <c r="G92" s="1"/>
      <c r="H92" s="1"/>
      <c r="I92" s="1"/>
      <c r="J92" s="1"/>
      <c r="K92" s="1"/>
    </row>
    <row r="93" spans="1:11">
      <c r="A93" s="1"/>
      <c r="B93" s="1"/>
      <c r="C93" s="128"/>
      <c r="D93" s="128"/>
      <c r="E93" s="1"/>
      <c r="F93" s="1"/>
      <c r="G93" s="1"/>
      <c r="H93" s="1"/>
      <c r="I93" s="1"/>
      <c r="J93" s="1"/>
      <c r="K93" s="1"/>
    </row>
    <row r="94" spans="1:11">
      <c r="A94" s="1"/>
      <c r="B94" s="1"/>
      <c r="C94" s="128"/>
      <c r="D94" s="128"/>
      <c r="E94" s="1"/>
      <c r="F94" s="1"/>
      <c r="G94" s="1"/>
      <c r="H94" s="1"/>
      <c r="I94" s="1"/>
      <c r="J94" s="1"/>
      <c r="K94" s="1"/>
    </row>
    <row r="95" spans="1:11">
      <c r="A95" s="1"/>
      <c r="B95" s="1"/>
      <c r="C95" s="128"/>
      <c r="D95" s="128"/>
      <c r="E95" s="1"/>
      <c r="F95" s="1"/>
      <c r="G95" s="1"/>
      <c r="H95" s="1"/>
      <c r="I95" s="1"/>
      <c r="J95" s="1"/>
      <c r="K95" s="1"/>
    </row>
    <row r="96" spans="1:11">
      <c r="A96" s="1"/>
      <c r="B96" s="1"/>
      <c r="C96" s="128"/>
      <c r="D96" s="128"/>
      <c r="E96" s="1"/>
      <c r="F96" s="1"/>
      <c r="G96" s="1"/>
      <c r="H96" s="1"/>
      <c r="I96" s="1"/>
      <c r="J96" s="1"/>
      <c r="K96" s="1"/>
    </row>
    <row r="97" spans="1:11">
      <c r="A97" s="1"/>
      <c r="B97" s="1"/>
      <c r="C97" s="128"/>
      <c r="D97" s="128"/>
      <c r="E97" s="1"/>
      <c r="F97" s="1"/>
      <c r="G97" s="1"/>
      <c r="H97" s="1"/>
      <c r="I97" s="1"/>
      <c r="J97" s="1"/>
      <c r="K97" s="1"/>
    </row>
    <row r="98" spans="1:11">
      <c r="A98" s="1"/>
      <c r="B98" s="1"/>
      <c r="C98" s="128"/>
      <c r="D98" s="128"/>
      <c r="E98" s="1"/>
      <c r="F98" s="1"/>
      <c r="G98" s="1"/>
      <c r="H98" s="1"/>
      <c r="I98" s="1"/>
      <c r="J98" s="1"/>
      <c r="K98" s="1"/>
    </row>
    <row r="99" spans="1:11">
      <c r="A99" s="1"/>
      <c r="B99" s="1"/>
      <c r="C99" s="128"/>
      <c r="D99" s="128"/>
      <c r="E99" s="1"/>
      <c r="F99" s="1"/>
      <c r="G99" s="1"/>
      <c r="H99" s="1"/>
      <c r="I99" s="1"/>
      <c r="J99" s="1"/>
      <c r="K99" s="1"/>
    </row>
    <row r="100" spans="1:11">
      <c r="A100" s="1"/>
      <c r="B100" s="1"/>
      <c r="C100" s="128"/>
      <c r="D100" s="128"/>
      <c r="E100" s="1"/>
      <c r="F100" s="1"/>
      <c r="G100" s="1"/>
      <c r="H100" s="1"/>
      <c r="I100" s="1"/>
      <c r="J100" s="1"/>
      <c r="K100" s="1"/>
    </row>
    <row r="101" spans="1:11">
      <c r="A101" s="1"/>
      <c r="B101" s="1"/>
      <c r="C101" s="128"/>
      <c r="D101" s="128"/>
      <c r="E101" s="1"/>
      <c r="F101" s="1"/>
      <c r="G101" s="1"/>
      <c r="H101" s="1"/>
      <c r="I101" s="1"/>
      <c r="J101" s="1"/>
      <c r="K101" s="1"/>
    </row>
    <row r="102" spans="1:11">
      <c r="A102" s="1"/>
      <c r="B102" s="1"/>
      <c r="C102" s="128"/>
      <c r="D102" s="128"/>
      <c r="E102" s="1"/>
      <c r="F102" s="1"/>
      <c r="G102" s="1"/>
      <c r="H102" s="1"/>
      <c r="I102" s="1"/>
      <c r="J102" s="1"/>
      <c r="K102" s="1"/>
    </row>
    <row r="103" spans="1:11">
      <c r="A103" s="1"/>
      <c r="B103" s="1"/>
      <c r="C103" s="128"/>
      <c r="D103" s="128"/>
      <c r="E103" s="1"/>
      <c r="F103" s="1"/>
      <c r="G103" s="1"/>
      <c r="H103" s="1"/>
      <c r="I103" s="1"/>
      <c r="J103" s="1"/>
      <c r="K103" s="1"/>
    </row>
    <row r="104" spans="1:11">
      <c r="A104" s="1"/>
      <c r="B104" s="1"/>
      <c r="C104" s="128"/>
      <c r="D104" s="128"/>
      <c r="E104" s="1"/>
      <c r="F104" s="1"/>
      <c r="G104" s="1"/>
      <c r="H104" s="1"/>
      <c r="I104" s="1"/>
      <c r="J104" s="1"/>
      <c r="K104" s="1"/>
    </row>
    <row r="105" spans="1:11">
      <c r="A105" s="1"/>
      <c r="B105" s="1"/>
      <c r="C105" s="128"/>
      <c r="D105" s="128"/>
      <c r="E105" s="1"/>
      <c r="F105" s="1"/>
      <c r="G105" s="1"/>
      <c r="H105" s="1"/>
      <c r="I105" s="1"/>
      <c r="J105" s="1"/>
      <c r="K105" s="1"/>
    </row>
    <row r="106" spans="1:11">
      <c r="A106" s="1"/>
      <c r="B106" s="1"/>
      <c r="C106" s="128"/>
      <c r="D106" s="128"/>
      <c r="E106" s="1"/>
      <c r="F106" s="1"/>
      <c r="G106" s="1"/>
      <c r="H106" s="1"/>
      <c r="I106" s="1"/>
      <c r="J106" s="1"/>
      <c r="K106" s="1"/>
    </row>
    <row r="107" spans="1:11">
      <c r="A107" s="1"/>
      <c r="B107" s="1"/>
      <c r="C107" s="128"/>
      <c r="D107" s="128"/>
      <c r="E107" s="1"/>
      <c r="F107" s="1"/>
      <c r="G107" s="1"/>
      <c r="H107" s="1"/>
      <c r="I107" s="1"/>
      <c r="J107" s="1"/>
      <c r="K107" s="1"/>
    </row>
    <row r="108" spans="1:11">
      <c r="A108" s="1"/>
      <c r="B108" s="1"/>
      <c r="C108" s="128"/>
      <c r="D108" s="128"/>
      <c r="E108" s="1"/>
      <c r="F108" s="1"/>
      <c r="G108" s="1"/>
      <c r="H108" s="1"/>
      <c r="I108" s="1"/>
      <c r="J108" s="1"/>
      <c r="K108" s="1"/>
    </row>
    <row r="109" spans="1:11">
      <c r="A109" s="1"/>
      <c r="B109" s="1"/>
      <c r="C109" s="128"/>
      <c r="D109" s="128"/>
      <c r="E109" s="1"/>
      <c r="F109" s="1"/>
      <c r="G109" s="1"/>
      <c r="H109" s="1"/>
      <c r="I109" s="1"/>
      <c r="J109" s="1"/>
      <c r="K109" s="1"/>
    </row>
    <row r="110" spans="1:11">
      <c r="A110" s="1"/>
      <c r="B110" s="1"/>
      <c r="C110" s="128"/>
      <c r="D110" s="128"/>
      <c r="E110" s="1"/>
      <c r="F110" s="1"/>
      <c r="G110" s="1"/>
      <c r="H110" s="1"/>
      <c r="I110" s="1"/>
      <c r="J110" s="1"/>
      <c r="K110" s="1"/>
    </row>
    <row r="111" spans="1:11">
      <c r="A111" s="1"/>
      <c r="B111" s="1"/>
      <c r="C111" s="128"/>
      <c r="D111" s="128"/>
      <c r="E111" s="1"/>
      <c r="F111" s="1"/>
      <c r="G111" s="1"/>
      <c r="H111" s="1"/>
      <c r="I111" s="1"/>
      <c r="J111" s="1"/>
      <c r="K111" s="1"/>
    </row>
    <row r="112" spans="1:11">
      <c r="A112" s="1"/>
      <c r="B112" s="1"/>
      <c r="C112" s="128"/>
      <c r="D112" s="128"/>
      <c r="E112" s="1"/>
      <c r="F112" s="1"/>
      <c r="G112" s="1"/>
      <c r="H112" s="1"/>
      <c r="I112" s="1"/>
      <c r="J112" s="1"/>
      <c r="K112" s="1"/>
    </row>
    <row r="113" spans="1:11">
      <c r="A113" s="1"/>
      <c r="B113" s="1"/>
      <c r="C113" s="128"/>
      <c r="D113" s="128"/>
      <c r="E113" s="1"/>
      <c r="F113" s="1"/>
      <c r="G113" s="1"/>
      <c r="H113" s="1"/>
      <c r="I113" s="1"/>
      <c r="J113" s="1"/>
      <c r="K113" s="1"/>
    </row>
    <row r="114" spans="1:11">
      <c r="A114" s="1"/>
      <c r="B114" s="1"/>
      <c r="C114" s="128"/>
      <c r="D114" s="128"/>
      <c r="E114" s="1"/>
      <c r="F114" s="1"/>
      <c r="G114" s="1"/>
      <c r="H114" s="1"/>
      <c r="I114" s="1"/>
      <c r="J114" s="1"/>
      <c r="K114" s="1"/>
    </row>
    <row r="115" spans="1:11">
      <c r="A115" s="1"/>
      <c r="B115" s="1"/>
      <c r="C115" s="128"/>
      <c r="D115" s="128"/>
      <c r="E115" s="1"/>
      <c r="F115" s="1"/>
      <c r="G115" s="1"/>
      <c r="H115" s="1"/>
      <c r="I115" s="1"/>
      <c r="J115" s="1"/>
      <c r="K115" s="1"/>
    </row>
    <row r="116" spans="1:11">
      <c r="A116" s="1"/>
      <c r="B116" s="1"/>
      <c r="C116" s="128"/>
      <c r="D116" s="128"/>
      <c r="E116" s="1"/>
      <c r="F116" s="1"/>
      <c r="G116" s="1"/>
      <c r="H116" s="1"/>
      <c r="I116" s="1"/>
      <c r="J116" s="1"/>
      <c r="K116" s="1"/>
    </row>
    <row r="117" spans="1:11">
      <c r="A117" s="1"/>
      <c r="B117" s="1"/>
      <c r="C117" s="128"/>
      <c r="D117" s="128"/>
      <c r="E117" s="1"/>
      <c r="F117" s="1"/>
      <c r="G117" s="1"/>
      <c r="H117" s="1"/>
      <c r="I117" s="1"/>
      <c r="J117" s="1"/>
      <c r="K117" s="1"/>
    </row>
    <row r="118" spans="1:11">
      <c r="A118" s="1"/>
      <c r="B118" s="1"/>
      <c r="C118" s="128"/>
      <c r="D118" s="128"/>
      <c r="E118" s="1"/>
      <c r="F118" s="1"/>
      <c r="G118" s="1"/>
      <c r="H118" s="1"/>
      <c r="I118" s="1"/>
      <c r="J118" s="1"/>
      <c r="K118" s="1"/>
    </row>
  </sheetData>
  <mergeCells count="12">
    <mergeCell ref="C5:H5"/>
    <mergeCell ref="F9:H9"/>
    <mergeCell ref="C11:D11"/>
    <mergeCell ref="C12:D12"/>
    <mergeCell ref="C13:D13"/>
    <mergeCell ref="E9:E10"/>
    <mergeCell ref="C14:D14"/>
    <mergeCell ref="C15:D15"/>
    <mergeCell ref="C16:D16"/>
    <mergeCell ref="C22:D22"/>
    <mergeCell ref="C9:D10"/>
    <mergeCell ref="C20:D21"/>
  </mergeCells>
  <phoneticPr fontId="2"/>
  <pageMargins left="0.70833333333333304" right="0.70833333333333304" top="0.74791666666666701" bottom="0.74791666666666701" header="0.51180555555555496" footer="0.51180555555555496"/>
  <pageSetup paperSize="9" scale="98"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AMK39"/>
  <sheetViews>
    <sheetView showZeros="0" view="pageBreakPreview" topLeftCell="A16" zoomScaleSheetLayoutView="100" workbookViewId="0">
      <selection activeCell="R40" sqref="R40"/>
    </sheetView>
  </sheetViews>
  <sheetFormatPr defaultRowHeight="13.5"/>
  <cols>
    <col min="1" max="1" width="3" style="2" customWidth="1"/>
    <col min="2" max="2" width="4.125" style="2" customWidth="1"/>
    <col min="3" max="3" width="9" style="2" customWidth="1"/>
    <col min="4" max="4" width="8.125" style="2" customWidth="1"/>
    <col min="5" max="5" width="7.75" style="2" customWidth="1"/>
    <col min="6" max="6" width="18.375" style="2" customWidth="1"/>
    <col min="7" max="7" width="8.875" style="2" customWidth="1"/>
    <col min="8" max="8" width="4.5" style="2" customWidth="1"/>
    <col min="9" max="14" width="3.75" style="2" customWidth="1"/>
    <col min="15" max="15" width="2.75" style="2" customWidth="1"/>
    <col min="16" max="16" width="10.875" style="2" customWidth="1"/>
    <col min="17" max="1025" width="9" style="2" customWidth="1"/>
    <col min="1026" max="1026" width="9" style="3" customWidth="1"/>
    <col min="1027" max="16384" width="9" style="3"/>
  </cols>
  <sheetData>
    <row r="2" spans="2:22" ht="27.75" customHeight="1">
      <c r="B2" s="2" t="s">
        <v>35</v>
      </c>
      <c r="H2" s="1008"/>
      <c r="I2" s="1009"/>
      <c r="J2" s="1009"/>
      <c r="K2" s="1009"/>
      <c r="L2" s="1009"/>
      <c r="M2" s="1009"/>
      <c r="N2" s="1010"/>
      <c r="P2" s="14"/>
      <c r="Q2" s="15"/>
      <c r="R2" s="15"/>
      <c r="S2" s="15"/>
      <c r="T2" s="15"/>
      <c r="U2" s="15"/>
    </row>
    <row r="3" spans="2:22">
      <c r="H3" s="11"/>
    </row>
    <row r="6" spans="2:22">
      <c r="B6" s="2" t="s">
        <v>7</v>
      </c>
    </row>
    <row r="9" spans="2:22" ht="21" customHeight="1">
      <c r="F9" s="1011"/>
      <c r="G9" s="1011"/>
      <c r="H9" s="1011"/>
      <c r="I9" s="1011"/>
      <c r="J9" s="1011"/>
      <c r="K9" s="1011"/>
      <c r="L9" s="1011"/>
      <c r="M9" s="1011"/>
      <c r="N9" s="1011"/>
    </row>
    <row r="10" spans="2:22" ht="19.5" customHeight="1">
      <c r="F10" s="7" t="s">
        <v>37</v>
      </c>
      <c r="G10" s="1012">
        <f>'1-3（兼23-2）事業計画書・実績報告書'!E12</f>
        <v>0</v>
      </c>
      <c r="H10" s="1012"/>
      <c r="I10" s="1012"/>
      <c r="J10" s="1012"/>
      <c r="K10" s="1012"/>
      <c r="L10" s="1012"/>
      <c r="M10" s="1012"/>
      <c r="N10" s="1012"/>
      <c r="Q10" s="16"/>
      <c r="R10" s="17"/>
      <c r="T10" s="16"/>
      <c r="U10" s="16"/>
      <c r="V10" s="16"/>
    </row>
    <row r="11" spans="2:22" ht="19.5" customHeight="1">
      <c r="F11" s="7" t="s">
        <v>41</v>
      </c>
      <c r="G11" s="1012">
        <f>'1-3（兼23-2）事業計画書・実績報告書'!E9</f>
        <v>0</v>
      </c>
      <c r="H11" s="1012"/>
      <c r="I11" s="1012"/>
      <c r="J11" s="1012"/>
      <c r="K11" s="1012"/>
      <c r="L11" s="1012"/>
      <c r="M11" s="1012"/>
      <c r="N11" s="1012"/>
    </row>
    <row r="12" spans="2:22" ht="19.5" customHeight="1">
      <c r="F12" s="7" t="s">
        <v>43</v>
      </c>
      <c r="G12" s="1013">
        <f>'1-3（兼23-2）事業計画書・実績報告書'!E10</f>
        <v>0</v>
      </c>
      <c r="H12" s="1013"/>
      <c r="I12" s="1013"/>
      <c r="J12" s="1013"/>
      <c r="K12" s="1013"/>
      <c r="L12" s="1013"/>
      <c r="M12" s="1013"/>
      <c r="N12" s="1013"/>
    </row>
    <row r="13" spans="2:22">
      <c r="F13" s="8"/>
    </row>
    <row r="14" spans="2:22">
      <c r="F14" s="8"/>
    </row>
    <row r="17" spans="2:23" ht="24.75" customHeight="1">
      <c r="B17" s="1005" t="s">
        <v>46</v>
      </c>
      <c r="C17" s="1005"/>
      <c r="D17" s="1005"/>
      <c r="E17" s="1005"/>
      <c r="F17" s="1005"/>
      <c r="G17" s="1005"/>
      <c r="H17" s="1005"/>
      <c r="I17" s="1005"/>
      <c r="J17" s="1005"/>
      <c r="K17" s="1005"/>
      <c r="L17" s="1005"/>
      <c r="M17" s="1005"/>
      <c r="N17" s="1005"/>
    </row>
    <row r="18" spans="2:23" ht="6.75" customHeight="1"/>
    <row r="19" spans="2:23" ht="21" customHeight="1">
      <c r="B19" s="1005" t="s">
        <v>31</v>
      </c>
      <c r="C19" s="1005"/>
      <c r="D19" s="1005"/>
      <c r="E19" s="1005"/>
      <c r="F19" s="1005"/>
      <c r="G19" s="1005"/>
      <c r="H19" s="1005"/>
      <c r="I19" s="1005"/>
      <c r="J19" s="1005"/>
      <c r="K19" s="1005"/>
      <c r="L19" s="1005"/>
      <c r="M19" s="1005"/>
      <c r="N19" s="1005"/>
    </row>
    <row r="20" spans="2:23" ht="21" customHeight="1">
      <c r="B20" s="1006" t="s">
        <v>17</v>
      </c>
      <c r="C20" s="1006"/>
      <c r="D20" s="1006"/>
      <c r="E20" s="1006"/>
      <c r="F20" s="1006"/>
      <c r="G20" s="1006"/>
      <c r="H20" s="1006"/>
      <c r="I20" s="1006"/>
      <c r="J20" s="1006"/>
      <c r="K20" s="1006"/>
      <c r="L20" s="1006"/>
      <c r="M20" s="1006"/>
      <c r="N20" s="1006"/>
    </row>
    <row r="21" spans="2:23" ht="29.25" customHeight="1">
      <c r="W21" s="9"/>
    </row>
    <row r="22" spans="2:23" ht="20.25" customHeight="1">
      <c r="C22" s="2" t="s">
        <v>44</v>
      </c>
    </row>
    <row r="23" spans="2:23" ht="18.75" customHeight="1">
      <c r="C23" s="5" t="s">
        <v>19</v>
      </c>
      <c r="D23" s="6">
        <f>+IF(AND('1-3（兼23-2）事業計画書・実績報告書'!$E$53=2,I23=1),'1-3（兼23-2）事業計画書・実績報告書'!$H$53,'1-3（兼23-2）事業計画書・実績報告書'!$L$53)</f>
        <v>0</v>
      </c>
      <c r="E23" s="2" t="s">
        <v>51</v>
      </c>
      <c r="F23" s="1007" t="s">
        <v>57</v>
      </c>
      <c r="G23" s="1007"/>
      <c r="H23" s="2" t="s">
        <v>23</v>
      </c>
      <c r="I23" s="12">
        <f>+'1-3（兼23-2）事業計画書・実績報告書'!$F$55</f>
        <v>0</v>
      </c>
      <c r="J23" s="2" t="s">
        <v>6</v>
      </c>
    </row>
    <row r="24" spans="2:23" ht="9.75" customHeight="1"/>
    <row r="25" spans="2:23" ht="20.25" customHeight="1">
      <c r="C25" s="2" t="s">
        <v>59</v>
      </c>
    </row>
    <row r="26" spans="2:23" ht="19.5" customHeight="1">
      <c r="C26" s="5" t="s">
        <v>58</v>
      </c>
      <c r="D26" s="1002">
        <f>+IF($I$23=1,'1-3（兼23-2）事業計画書・実績報告書'!$E$279,'1-3（兼23-2）事業計画書・実績報告書'!$E$326)</f>
        <v>0</v>
      </c>
      <c r="E26" s="1002"/>
      <c r="F26" s="2" t="s">
        <v>308</v>
      </c>
      <c r="H26" s="2" t="s">
        <v>58</v>
      </c>
      <c r="I26" s="1003">
        <f>IF(I23=1,'1-5 支出明細書（１年目）'!Q93,'1-5　支出明細書（２年目）'!Q93)</f>
        <v>0</v>
      </c>
      <c r="J26" s="1003"/>
      <c r="K26" s="1003"/>
      <c r="L26" s="1003"/>
      <c r="M26" s="2" t="s">
        <v>114</v>
      </c>
    </row>
    <row r="27" spans="2:23" ht="9.75" customHeight="1"/>
    <row r="28" spans="2:23" ht="20.25" customHeight="1">
      <c r="C28" s="2" t="s">
        <v>34</v>
      </c>
    </row>
    <row r="29" spans="2:23" ht="20.25" customHeight="1">
      <c r="C29" s="5" t="s">
        <v>58</v>
      </c>
      <c r="D29" s="1002">
        <f>+IF($I$23=1,'1-3（兼23-2）事業計画書・実績報告書'!$I$279,'1-3（兼23-2）事業計画書・実績報告書'!$I$302)/1000</f>
        <v>0</v>
      </c>
      <c r="E29" s="1002"/>
      <c r="F29" s="9" t="s">
        <v>116</v>
      </c>
      <c r="H29" s="2" t="s">
        <v>58</v>
      </c>
      <c r="I29" s="1003">
        <f>IF(I23=1,'1-5 支出明細書（１年目）'!F98,'1-5　支出明細書（２年目）'!F98)/1000</f>
        <v>0</v>
      </c>
      <c r="J29" s="1003"/>
      <c r="K29" s="1003"/>
      <c r="L29" s="1003"/>
      <c r="M29" s="2" t="s">
        <v>48</v>
      </c>
    </row>
    <row r="30" spans="2:23" ht="11.25" customHeight="1"/>
    <row r="31" spans="2:23" ht="20.25" customHeight="1">
      <c r="C31" s="2" t="s">
        <v>67</v>
      </c>
    </row>
    <row r="32" spans="2:23" s="2" customFormat="1" ht="20.25" customHeight="1">
      <c r="C32" s="1004">
        <f>+IF($I$23=1,'1-3（兼23-2）事業計画書・実績報告書'!$D$58,'1-3（兼23-2）事業計画書・実績報告書'!$D$64)</f>
        <v>0</v>
      </c>
      <c r="D32" s="1004"/>
      <c r="E32" s="1004"/>
      <c r="F32" s="10" t="s">
        <v>42</v>
      </c>
      <c r="G32" s="1004">
        <f>+IF($I$23=1,'1-3（兼23-2）事業計画書・実績報告書'!$G$58,'1-3（兼23-2）事業計画書・実績報告書'!$G$64)</f>
        <v>0</v>
      </c>
      <c r="H32" s="1004"/>
      <c r="I32" s="1004"/>
      <c r="J32" s="1004"/>
      <c r="K32" s="1004"/>
    </row>
    <row r="34" spans="3:3" ht="21" customHeight="1">
      <c r="C34" s="2" t="s">
        <v>68</v>
      </c>
    </row>
    <row r="35" spans="3:3">
      <c r="C35" s="2" t="s">
        <v>70</v>
      </c>
    </row>
    <row r="36" spans="3:3">
      <c r="C36" s="2" t="s">
        <v>20</v>
      </c>
    </row>
    <row r="37" spans="3:3" ht="21" customHeight="1"/>
    <row r="38" spans="3:3" ht="21" customHeight="1"/>
    <row r="39" spans="3:3" ht="21" customHeight="1"/>
  </sheetData>
  <mergeCells count="15">
    <mergeCell ref="H2:N2"/>
    <mergeCell ref="F9:N9"/>
    <mergeCell ref="G10:N10"/>
    <mergeCell ref="G11:N11"/>
    <mergeCell ref="G12:N12"/>
    <mergeCell ref="D29:E29"/>
    <mergeCell ref="I29:L29"/>
    <mergeCell ref="C32:E32"/>
    <mergeCell ref="G32:K32"/>
    <mergeCell ref="B17:N17"/>
    <mergeCell ref="B19:N19"/>
    <mergeCell ref="B20:N20"/>
    <mergeCell ref="F23:G23"/>
    <mergeCell ref="D26:E26"/>
    <mergeCell ref="I26:L26"/>
  </mergeCells>
  <phoneticPr fontId="2"/>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MK41"/>
  <sheetViews>
    <sheetView view="pageBreakPreview" zoomScale="91" zoomScaleSheetLayoutView="91" workbookViewId="0">
      <selection activeCell="T37" sqref="T37"/>
    </sheetView>
  </sheetViews>
  <sheetFormatPr defaultRowHeight="13.5"/>
  <cols>
    <col min="1" max="1" width="2.5" style="15" customWidth="1"/>
    <col min="2" max="2" width="4.125" style="15" customWidth="1"/>
    <col min="3" max="3" width="9" style="15" customWidth="1"/>
    <col min="4" max="4" width="8.125" style="15" customWidth="1"/>
    <col min="5" max="5" width="7.75" style="15" customWidth="1"/>
    <col min="6" max="6" width="18.375" style="15" customWidth="1"/>
    <col min="7" max="7" width="8.875" style="15" customWidth="1"/>
    <col min="8" max="8" width="4.5" style="15" customWidth="1"/>
    <col min="9" max="13" width="3.75" style="15" customWidth="1"/>
    <col min="14" max="14" width="5.25" style="15" customWidth="1"/>
    <col min="15" max="15" width="1.625" style="15" customWidth="1"/>
    <col min="16" max="16" width="10.875" style="15" customWidth="1"/>
    <col min="17" max="1025" width="9" style="15" customWidth="1"/>
    <col min="1026" max="1026" width="9" style="3" customWidth="1"/>
    <col min="1027" max="16384" width="9" style="3"/>
  </cols>
  <sheetData>
    <row r="1" spans="1:22">
      <c r="A1" s="2"/>
      <c r="B1" s="2"/>
      <c r="C1" s="2"/>
      <c r="D1" s="2"/>
      <c r="E1" s="2"/>
      <c r="F1" s="2"/>
      <c r="G1" s="2"/>
      <c r="H1" s="2"/>
      <c r="I1" s="2"/>
      <c r="J1" s="2"/>
      <c r="K1" s="2"/>
      <c r="L1" s="2"/>
      <c r="M1" s="2"/>
      <c r="N1" s="2"/>
      <c r="O1" s="2"/>
    </row>
    <row r="2" spans="1:22" ht="27.75" customHeight="1">
      <c r="A2" s="2"/>
      <c r="B2" s="2" t="s">
        <v>71</v>
      </c>
      <c r="C2" s="2"/>
      <c r="D2" s="2"/>
      <c r="E2" s="2"/>
      <c r="F2" s="2"/>
      <c r="G2" s="19"/>
      <c r="H2" s="1017"/>
      <c r="I2" s="1018"/>
      <c r="J2" s="1018"/>
      <c r="K2" s="1018"/>
      <c r="L2" s="1018"/>
      <c r="M2" s="1018"/>
      <c r="N2" s="1019"/>
      <c r="O2" s="2"/>
      <c r="P2" s="14"/>
    </row>
    <row r="3" spans="1:22">
      <c r="A3" s="2"/>
      <c r="B3" s="2"/>
      <c r="C3" s="2"/>
      <c r="D3" s="2"/>
      <c r="E3" s="2"/>
      <c r="F3" s="2"/>
      <c r="G3" s="2"/>
      <c r="H3" s="2"/>
      <c r="I3" s="2"/>
      <c r="J3" s="2"/>
      <c r="K3" s="2"/>
      <c r="L3" s="2"/>
      <c r="M3" s="2"/>
      <c r="N3" s="2"/>
      <c r="O3" s="2"/>
    </row>
    <row r="4" spans="1:22">
      <c r="A4" s="2"/>
      <c r="B4" s="2"/>
      <c r="C4" s="2"/>
      <c r="D4" s="2"/>
      <c r="E4" s="2"/>
      <c r="F4" s="2"/>
      <c r="G4" s="2"/>
      <c r="H4" s="2"/>
      <c r="I4" s="2"/>
      <c r="J4" s="2"/>
      <c r="K4" s="2"/>
      <c r="L4" s="2"/>
      <c r="M4" s="2"/>
      <c r="N4" s="2"/>
      <c r="O4" s="2"/>
    </row>
    <row r="5" spans="1:22">
      <c r="A5" s="2"/>
      <c r="B5" s="2"/>
      <c r="C5" s="2"/>
      <c r="D5" s="2"/>
      <c r="E5" s="2"/>
      <c r="F5" s="2"/>
      <c r="G5" s="2"/>
      <c r="H5" s="2"/>
      <c r="I5" s="2"/>
      <c r="J5" s="2"/>
      <c r="K5" s="2"/>
      <c r="L5" s="2"/>
      <c r="M5" s="2"/>
      <c r="N5" s="2"/>
      <c r="O5" s="2"/>
    </row>
    <row r="6" spans="1:22">
      <c r="A6" s="2"/>
      <c r="B6" s="2" t="s">
        <v>7</v>
      </c>
      <c r="D6" s="2"/>
      <c r="E6" s="2"/>
      <c r="F6" s="2"/>
      <c r="G6" s="2"/>
      <c r="H6" s="2"/>
      <c r="I6" s="2"/>
      <c r="J6" s="2"/>
      <c r="K6" s="2"/>
      <c r="L6" s="2"/>
      <c r="M6" s="2"/>
      <c r="N6" s="2"/>
      <c r="O6" s="2"/>
    </row>
    <row r="7" spans="1:22">
      <c r="A7" s="2"/>
      <c r="B7" s="2"/>
      <c r="C7" s="2"/>
      <c r="D7" s="2"/>
      <c r="E7" s="2"/>
      <c r="F7" s="2"/>
      <c r="G7" s="2"/>
      <c r="H7" s="2"/>
      <c r="I7" s="2"/>
      <c r="J7" s="2"/>
      <c r="K7" s="2"/>
      <c r="L7" s="2"/>
      <c r="M7" s="2"/>
      <c r="N7" s="2"/>
      <c r="O7" s="2"/>
    </row>
    <row r="8" spans="1:22">
      <c r="A8" s="2"/>
      <c r="B8" s="2"/>
      <c r="C8" s="2"/>
      <c r="D8" s="2"/>
      <c r="E8" s="2"/>
      <c r="F8" s="2"/>
      <c r="G8" s="2"/>
      <c r="H8" s="2"/>
      <c r="I8" s="2"/>
      <c r="J8" s="2"/>
      <c r="K8" s="2"/>
      <c r="L8" s="2"/>
      <c r="M8" s="2"/>
      <c r="N8" s="2"/>
      <c r="O8" s="2"/>
    </row>
    <row r="9" spans="1:22" ht="21" customHeight="1">
      <c r="A9" s="2"/>
      <c r="B9" s="2"/>
      <c r="C9" s="2"/>
      <c r="D9" s="2"/>
      <c r="E9" s="2"/>
      <c r="F9" s="1011" t="s">
        <v>74</v>
      </c>
      <c r="G9" s="1011"/>
      <c r="H9" s="1011"/>
      <c r="I9" s="1011"/>
      <c r="J9" s="1011"/>
      <c r="K9" s="1011"/>
      <c r="L9" s="1011"/>
      <c r="M9" s="1011"/>
      <c r="N9" s="1011"/>
      <c r="O9" s="2"/>
    </row>
    <row r="10" spans="1:22" ht="19.5" customHeight="1">
      <c r="A10" s="2"/>
      <c r="B10" s="2"/>
      <c r="C10" s="2"/>
      <c r="D10" s="2"/>
      <c r="E10" s="2"/>
      <c r="F10" s="7" t="s">
        <v>37</v>
      </c>
      <c r="G10" s="1020">
        <f>'1-3（兼23-2）事業計画書・実績報告書'!E12</f>
        <v>0</v>
      </c>
      <c r="H10" s="1020"/>
      <c r="I10" s="1020"/>
      <c r="J10" s="1020"/>
      <c r="K10" s="1020"/>
      <c r="L10" s="1020"/>
      <c r="M10" s="1020"/>
      <c r="N10" s="1020"/>
      <c r="O10" s="2"/>
      <c r="Q10" s="16"/>
      <c r="R10" s="17"/>
      <c r="T10" s="16"/>
      <c r="U10" s="16"/>
      <c r="V10" s="16"/>
    </row>
    <row r="11" spans="1:22" ht="19.5" customHeight="1">
      <c r="A11" s="2"/>
      <c r="B11" s="2"/>
      <c r="C11" s="2"/>
      <c r="D11" s="2"/>
      <c r="E11" s="2"/>
      <c r="F11" s="7" t="s">
        <v>41</v>
      </c>
      <c r="G11" s="1020">
        <f>'1-3（兼23-2）事業計画書・実績報告書'!E9</f>
        <v>0</v>
      </c>
      <c r="H11" s="1020"/>
      <c r="I11" s="1020"/>
      <c r="J11" s="1020"/>
      <c r="K11" s="1020"/>
      <c r="L11" s="1020"/>
      <c r="M11" s="1020"/>
      <c r="N11" s="1020"/>
      <c r="O11" s="2"/>
    </row>
    <row r="12" spans="1:22" ht="19.5" customHeight="1">
      <c r="A12" s="2"/>
      <c r="B12" s="2"/>
      <c r="C12" s="2"/>
      <c r="D12" s="2"/>
      <c r="E12" s="2"/>
      <c r="F12" s="7" t="s">
        <v>43</v>
      </c>
      <c r="G12" s="1021">
        <f>'1-3（兼23-2）事業計画書・実績報告書'!E10</f>
        <v>0</v>
      </c>
      <c r="H12" s="1021"/>
      <c r="I12" s="1021"/>
      <c r="J12" s="1021"/>
      <c r="K12" s="1021"/>
      <c r="L12" s="1021"/>
      <c r="M12" s="1021"/>
      <c r="N12" s="1021"/>
      <c r="O12" s="2"/>
    </row>
    <row r="13" spans="1:22">
      <c r="A13" s="2"/>
      <c r="B13" s="2"/>
      <c r="C13" s="2"/>
      <c r="D13" s="2"/>
      <c r="E13" s="2"/>
      <c r="F13" s="8"/>
      <c r="G13" s="2"/>
      <c r="H13" s="2"/>
      <c r="I13" s="2"/>
      <c r="J13" s="2"/>
      <c r="K13" s="2"/>
      <c r="L13" s="2"/>
      <c r="M13" s="2"/>
      <c r="N13" s="2"/>
      <c r="O13" s="2"/>
    </row>
    <row r="14" spans="1:22">
      <c r="A14" s="2"/>
      <c r="B14" s="2"/>
      <c r="C14" s="2"/>
      <c r="D14" s="2"/>
      <c r="E14" s="2"/>
      <c r="F14" s="8"/>
      <c r="G14" s="2"/>
      <c r="H14" s="2"/>
      <c r="I14" s="2"/>
      <c r="J14" s="2"/>
      <c r="K14" s="2"/>
      <c r="L14" s="2"/>
      <c r="M14" s="2"/>
      <c r="N14" s="2"/>
      <c r="O14" s="2"/>
    </row>
    <row r="15" spans="1:22">
      <c r="A15" s="2"/>
      <c r="B15" s="2"/>
      <c r="C15" s="2"/>
      <c r="D15" s="2"/>
      <c r="E15" s="2"/>
      <c r="F15" s="2"/>
      <c r="G15" s="2"/>
      <c r="H15" s="2"/>
      <c r="I15" s="2"/>
      <c r="J15" s="2"/>
      <c r="K15" s="2"/>
      <c r="L15" s="2"/>
      <c r="M15" s="2"/>
      <c r="N15" s="2"/>
      <c r="O15" s="2"/>
    </row>
    <row r="16" spans="1:22">
      <c r="A16" s="2"/>
      <c r="B16" s="2"/>
      <c r="C16" s="2"/>
      <c r="D16" s="2"/>
      <c r="E16" s="2"/>
      <c r="F16" s="2"/>
      <c r="G16" s="2"/>
      <c r="H16" s="2"/>
      <c r="I16" s="2"/>
      <c r="J16" s="2"/>
      <c r="K16" s="2"/>
      <c r="L16" s="2"/>
      <c r="M16" s="2"/>
      <c r="N16" s="2"/>
      <c r="O16" s="2"/>
    </row>
    <row r="17" spans="1:16" ht="24.75" customHeight="1">
      <c r="A17" s="2"/>
      <c r="B17" s="1005" t="s">
        <v>75</v>
      </c>
      <c r="C17" s="1005"/>
      <c r="D17" s="1005"/>
      <c r="E17" s="1005"/>
      <c r="F17" s="1005"/>
      <c r="G17" s="1005"/>
      <c r="H17" s="1005"/>
      <c r="I17" s="1005"/>
      <c r="J17" s="1005"/>
      <c r="K17" s="1005"/>
      <c r="L17" s="1005"/>
      <c r="M17" s="1005"/>
      <c r="N17" s="1005"/>
      <c r="O17" s="2"/>
    </row>
    <row r="18" spans="1:16" ht="6.75" customHeight="1">
      <c r="A18" s="2"/>
      <c r="B18" s="2"/>
      <c r="C18" s="2"/>
      <c r="D18" s="2"/>
      <c r="E18" s="2"/>
      <c r="F18" s="2"/>
      <c r="G18" s="2"/>
      <c r="H18" s="2"/>
      <c r="I18" s="2"/>
      <c r="J18" s="2"/>
      <c r="K18" s="2"/>
      <c r="L18" s="2"/>
      <c r="M18" s="2"/>
      <c r="N18" s="2"/>
      <c r="O18" s="2"/>
    </row>
    <row r="19" spans="1:16" ht="21" customHeight="1">
      <c r="A19" s="2"/>
      <c r="C19" s="1005" t="s">
        <v>54</v>
      </c>
      <c r="D19" s="1005"/>
      <c r="E19" s="1005"/>
      <c r="F19" s="1005"/>
      <c r="G19" s="1005"/>
      <c r="H19" s="1005"/>
      <c r="I19" s="1005"/>
      <c r="J19" s="1005"/>
      <c r="K19" s="1005"/>
      <c r="L19" s="1005"/>
      <c r="M19" s="1005"/>
      <c r="N19" s="1005"/>
      <c r="O19" s="2"/>
    </row>
    <row r="20" spans="1:16" ht="21" customHeight="1">
      <c r="A20" s="2"/>
      <c r="B20" s="1005" t="s">
        <v>334</v>
      </c>
      <c r="C20" s="1005"/>
      <c r="D20" s="1005"/>
      <c r="E20" s="4"/>
      <c r="F20" s="4"/>
      <c r="G20" s="4"/>
      <c r="H20" s="4"/>
      <c r="I20" s="4"/>
      <c r="J20" s="4"/>
      <c r="K20" s="4"/>
      <c r="L20" s="20"/>
      <c r="M20" s="20"/>
      <c r="N20" s="20"/>
      <c r="O20" s="2"/>
    </row>
    <row r="21" spans="1:16" ht="26.25" customHeight="1">
      <c r="A21" s="2"/>
      <c r="B21" s="2"/>
      <c r="C21" s="2"/>
      <c r="D21" s="2"/>
      <c r="E21" s="2"/>
      <c r="F21" s="2"/>
      <c r="G21" s="2"/>
      <c r="H21" s="2"/>
      <c r="I21" s="2"/>
      <c r="J21" s="2"/>
      <c r="K21" s="2"/>
      <c r="L21" s="2"/>
      <c r="M21" s="2"/>
      <c r="N21" s="2"/>
      <c r="O21" s="2"/>
    </row>
    <row r="22" spans="1:16" ht="20.25" customHeight="1">
      <c r="A22" s="2"/>
      <c r="B22" s="2"/>
      <c r="C22" s="2" t="s">
        <v>44</v>
      </c>
      <c r="D22" s="2"/>
      <c r="E22" s="2"/>
      <c r="F22" s="2"/>
      <c r="G22" s="2"/>
      <c r="H22" s="2"/>
      <c r="I22" s="2"/>
      <c r="J22" s="2"/>
      <c r="K22" s="2"/>
      <c r="L22" s="2"/>
      <c r="M22" s="2"/>
      <c r="N22" s="2"/>
      <c r="O22" s="2"/>
    </row>
    <row r="23" spans="1:16" ht="18.75" customHeight="1">
      <c r="A23" s="2"/>
      <c r="B23" s="2"/>
      <c r="C23" s="5" t="s">
        <v>19</v>
      </c>
      <c r="D23" s="6">
        <f>+IF(AND('1-3（兼23-2）事業計画書・実績報告書'!$E$53=2,'1-3（兼23-2）事業計画書・実績報告書'!$F$55=1),'1-3（兼23-2）事業計画書・実績報告書'!H53,'1-3（兼23-2）事業計画書・実績報告書'!L53)</f>
        <v>0</v>
      </c>
      <c r="E23" s="15" t="s">
        <v>51</v>
      </c>
      <c r="F23" s="1016" t="s">
        <v>57</v>
      </c>
      <c r="G23" s="1016"/>
      <c r="H23" s="2" t="s">
        <v>23</v>
      </c>
      <c r="I23" s="6">
        <f>'1-3（兼23-2）事業計画書・実績報告書'!F55</f>
        <v>0</v>
      </c>
      <c r="J23" s="2" t="s">
        <v>6</v>
      </c>
      <c r="K23" s="2"/>
      <c r="L23" s="2"/>
      <c r="M23" s="2"/>
      <c r="N23" s="2"/>
      <c r="O23" s="2"/>
    </row>
    <row r="24" spans="1:16" ht="9.75" customHeight="1">
      <c r="A24" s="2"/>
      <c r="B24" s="2"/>
      <c r="C24" s="2"/>
      <c r="D24" s="2"/>
      <c r="E24" s="2"/>
      <c r="F24" s="2"/>
      <c r="G24" s="2"/>
      <c r="H24" s="2"/>
      <c r="I24" s="2"/>
      <c r="J24" s="2"/>
      <c r="K24" s="2"/>
      <c r="L24" s="2"/>
      <c r="M24" s="2"/>
      <c r="N24" s="2"/>
      <c r="O24" s="2"/>
    </row>
    <row r="25" spans="1:16" ht="20.25" customHeight="1">
      <c r="A25" s="2"/>
      <c r="B25" s="2"/>
      <c r="C25" s="2" t="s">
        <v>59</v>
      </c>
      <c r="D25" s="2"/>
      <c r="E25" s="2"/>
      <c r="F25" s="2"/>
      <c r="G25" s="2"/>
      <c r="H25" s="2"/>
      <c r="I25" s="2"/>
      <c r="J25" s="2"/>
      <c r="K25" s="2"/>
      <c r="L25" s="2"/>
      <c r="M25" s="2"/>
      <c r="N25" s="2"/>
      <c r="O25" s="2"/>
    </row>
    <row r="26" spans="1:16" ht="19.5" customHeight="1">
      <c r="A26" s="2"/>
      <c r="B26" s="2"/>
      <c r="C26" s="5" t="s">
        <v>58</v>
      </c>
      <c r="D26" s="1002">
        <f>+IF(I23=1,'1-3（兼23-2）事業計画書・実績報告書'!$E$253,'1-3（兼23-2）事業計画書・実績報告書'!$E$255)</f>
        <v>0</v>
      </c>
      <c r="E26" s="1002"/>
      <c r="F26" s="2" t="s">
        <v>210</v>
      </c>
      <c r="G26" s="2"/>
      <c r="H26" s="2" t="s">
        <v>58</v>
      </c>
      <c r="I26" s="1014">
        <f>(IF(I23=1,'1-5 支出明細書（１年目）'!Q93,'1-5　支出明細書（２年目）'!Q93))</f>
        <v>0</v>
      </c>
      <c r="J26" s="1014"/>
      <c r="K26" s="1014"/>
      <c r="L26" s="2" t="s">
        <v>114</v>
      </c>
      <c r="M26" s="2"/>
      <c r="N26" s="2"/>
      <c r="O26" s="2"/>
    </row>
    <row r="27" spans="1:16" ht="9.75" customHeight="1">
      <c r="A27" s="2"/>
      <c r="B27" s="2"/>
      <c r="C27" s="2"/>
      <c r="D27" s="2"/>
      <c r="E27" s="2"/>
      <c r="F27" s="2"/>
      <c r="G27" s="2"/>
      <c r="H27" s="2"/>
      <c r="I27" s="2"/>
      <c r="J27" s="2"/>
      <c r="K27" s="2"/>
      <c r="L27" s="2"/>
      <c r="M27" s="2"/>
      <c r="N27" s="2"/>
      <c r="O27" s="2"/>
    </row>
    <row r="28" spans="1:16" ht="20.25" customHeight="1">
      <c r="A28" s="2"/>
      <c r="B28" s="2"/>
      <c r="C28" s="2" t="s">
        <v>76</v>
      </c>
      <c r="D28" s="2"/>
      <c r="E28" s="2"/>
      <c r="F28" s="2"/>
      <c r="G28" s="2"/>
      <c r="H28" s="2"/>
      <c r="I28" s="2"/>
      <c r="J28" s="2"/>
      <c r="K28" s="2"/>
      <c r="L28" s="2"/>
      <c r="M28" s="2"/>
      <c r="N28" s="2"/>
      <c r="O28" s="2"/>
    </row>
    <row r="29" spans="1:16" ht="20.25" customHeight="1">
      <c r="A29" s="2"/>
      <c r="B29" s="2"/>
      <c r="C29" s="5" t="s">
        <v>58</v>
      </c>
      <c r="D29" s="1002">
        <f>+IF(I23=1,'1-3（兼23-2）事業計画書・実績報告書'!$I$253,'1-3（兼23-2）事業計画書・実績報告書'!$I$255)/1000</f>
        <v>0</v>
      </c>
      <c r="E29" s="1002"/>
      <c r="F29" s="2" t="s">
        <v>116</v>
      </c>
      <c r="G29" s="2"/>
      <c r="H29" s="2" t="s">
        <v>58</v>
      </c>
      <c r="I29" s="1014">
        <f>+IF(I23=1,'1-3（兼23-2）事業計画書・実績報告書'!C321,'1-3（兼23-2）事業計画書・実績報告書'!F321)/1000</f>
        <v>0</v>
      </c>
      <c r="J29" s="1014"/>
      <c r="K29" s="1014"/>
      <c r="L29" s="2" t="s">
        <v>48</v>
      </c>
      <c r="M29" s="2"/>
      <c r="N29" s="2"/>
      <c r="O29" s="2"/>
    </row>
    <row r="30" spans="1:16" ht="11.25" customHeight="1">
      <c r="A30" s="2"/>
      <c r="B30" s="2"/>
      <c r="C30" s="2"/>
      <c r="D30" s="2"/>
      <c r="E30" s="2"/>
      <c r="F30" s="2"/>
      <c r="G30" s="2"/>
      <c r="H30" s="2"/>
      <c r="I30" s="2"/>
      <c r="J30" s="2"/>
      <c r="K30" s="2"/>
      <c r="L30" s="2"/>
      <c r="M30" s="2"/>
      <c r="N30" s="2"/>
      <c r="O30" s="2"/>
    </row>
    <row r="31" spans="1:16" ht="20.25" customHeight="1">
      <c r="A31" s="2"/>
      <c r="B31" s="2"/>
      <c r="C31" s="2" t="s">
        <v>67</v>
      </c>
      <c r="D31" s="2"/>
      <c r="E31" s="2"/>
      <c r="F31" s="2"/>
      <c r="G31" s="2"/>
      <c r="H31" s="2"/>
      <c r="I31" s="2"/>
      <c r="J31" s="2"/>
      <c r="K31" s="2"/>
      <c r="L31" s="2"/>
      <c r="M31" s="2"/>
      <c r="N31" s="2"/>
      <c r="O31" s="2"/>
    </row>
    <row r="32" spans="1:16" ht="20.25" customHeight="1">
      <c r="A32" s="2"/>
      <c r="B32" s="2"/>
      <c r="C32" s="1015">
        <f>+IF(I23=1,'1-3（兼23-2）事業計画書・実績報告書'!$D$58,'1-3（兼23-2）事業計画書・実績報告書'!$D$64)</f>
        <v>0</v>
      </c>
      <c r="D32" s="1015"/>
      <c r="E32" s="1015"/>
      <c r="F32" s="18" t="s">
        <v>42</v>
      </c>
      <c r="G32" s="984">
        <f>+IF(I23=1,'1-3（兼23-2）事業計画書・実績報告書'!$G$58,'1-3（兼23-2）事業計画書・実績報告書'!$G$64)</f>
        <v>0</v>
      </c>
      <c r="H32" s="984"/>
      <c r="I32" s="984"/>
      <c r="J32" s="984"/>
      <c r="K32" s="984"/>
      <c r="L32" s="2"/>
      <c r="M32" s="2"/>
      <c r="N32" s="2"/>
      <c r="O32" s="2"/>
      <c r="P32" s="2"/>
    </row>
    <row r="33" spans="1:15">
      <c r="A33" s="2"/>
      <c r="B33" s="2"/>
      <c r="C33" s="2"/>
      <c r="D33" s="2"/>
      <c r="E33" s="2"/>
      <c r="F33" s="2"/>
      <c r="G33" s="2"/>
      <c r="H33" s="2"/>
      <c r="I33" s="2"/>
      <c r="J33" s="2"/>
      <c r="K33" s="2"/>
      <c r="L33" s="2"/>
      <c r="M33" s="2"/>
      <c r="N33" s="2"/>
      <c r="O33" s="2"/>
    </row>
    <row r="34" spans="1:15" ht="21" customHeight="1">
      <c r="A34" s="2"/>
      <c r="B34" s="2"/>
      <c r="C34" s="2" t="s">
        <v>68</v>
      </c>
      <c r="D34" s="2"/>
      <c r="E34" s="2"/>
      <c r="F34" s="2"/>
      <c r="G34" s="2"/>
      <c r="H34" s="2"/>
      <c r="I34" s="2"/>
      <c r="J34" s="2"/>
      <c r="K34" s="2"/>
      <c r="L34" s="2"/>
      <c r="M34" s="2"/>
      <c r="N34" s="2"/>
      <c r="O34" s="2"/>
    </row>
    <row r="35" spans="1:15">
      <c r="A35" s="2"/>
      <c r="B35" s="2"/>
      <c r="C35" s="2" t="s">
        <v>70</v>
      </c>
      <c r="D35" s="2"/>
      <c r="E35" s="2"/>
      <c r="F35" s="2"/>
      <c r="G35" s="2"/>
      <c r="H35" s="2"/>
      <c r="I35" s="2"/>
      <c r="J35" s="2"/>
      <c r="K35" s="2"/>
      <c r="L35" s="2"/>
      <c r="M35" s="2"/>
      <c r="N35" s="2"/>
      <c r="O35" s="2"/>
    </row>
    <row r="36" spans="1:15">
      <c r="A36" s="2"/>
      <c r="B36" s="2"/>
      <c r="C36" s="2" t="s">
        <v>12</v>
      </c>
      <c r="D36" s="2"/>
      <c r="E36" s="2"/>
      <c r="F36" s="2"/>
      <c r="G36" s="2"/>
      <c r="H36" s="2"/>
      <c r="I36" s="2"/>
      <c r="J36" s="2"/>
      <c r="K36" s="2"/>
      <c r="L36" s="2"/>
      <c r="M36" s="2"/>
      <c r="N36" s="2"/>
      <c r="O36" s="2"/>
    </row>
    <row r="37" spans="1:15" ht="21" customHeight="1">
      <c r="A37" s="2"/>
      <c r="B37" s="2"/>
      <c r="C37" s="2"/>
      <c r="D37" s="2"/>
      <c r="E37" s="2"/>
      <c r="F37" s="2"/>
      <c r="G37" s="2"/>
      <c r="H37" s="2"/>
      <c r="I37" s="2"/>
      <c r="J37" s="2"/>
      <c r="K37" s="2"/>
      <c r="L37" s="2"/>
      <c r="M37" s="2"/>
      <c r="N37" s="2"/>
      <c r="O37" s="2"/>
    </row>
    <row r="38" spans="1:15" ht="21" customHeight="1">
      <c r="A38" s="2"/>
      <c r="B38" s="2"/>
      <c r="C38" s="2"/>
      <c r="D38" s="2"/>
      <c r="E38" s="2"/>
      <c r="F38" s="2"/>
      <c r="G38" s="2"/>
      <c r="H38" s="2"/>
      <c r="I38" s="2"/>
      <c r="J38" s="2"/>
      <c r="K38" s="2"/>
      <c r="L38" s="2"/>
      <c r="M38" s="2"/>
      <c r="N38" s="2"/>
      <c r="O38" s="2"/>
    </row>
    <row r="39" spans="1:15" ht="21" customHeight="1">
      <c r="A39" s="2"/>
      <c r="B39" s="2"/>
      <c r="C39" s="2"/>
      <c r="D39" s="2"/>
      <c r="E39" s="2"/>
      <c r="F39" s="2"/>
      <c r="G39" s="2"/>
      <c r="H39" s="2"/>
      <c r="I39" s="2"/>
      <c r="J39" s="2"/>
      <c r="K39" s="2"/>
      <c r="L39" s="2"/>
      <c r="M39" s="2"/>
      <c r="N39" s="2"/>
      <c r="O39" s="2"/>
    </row>
    <row r="40" spans="1:15">
      <c r="A40" s="2"/>
      <c r="B40" s="2"/>
      <c r="C40" s="2"/>
      <c r="D40" s="2"/>
      <c r="E40" s="2"/>
      <c r="F40" s="2"/>
      <c r="G40" s="2"/>
      <c r="H40" s="2"/>
      <c r="I40" s="2"/>
      <c r="J40" s="2"/>
      <c r="K40" s="2"/>
      <c r="L40" s="2"/>
      <c r="M40" s="2"/>
      <c r="N40" s="2"/>
      <c r="O40" s="2"/>
    </row>
    <row r="41" spans="1:15">
      <c r="A41" s="2"/>
      <c r="B41" s="2"/>
      <c r="C41" s="2"/>
      <c r="D41" s="2"/>
      <c r="E41" s="2"/>
      <c r="F41" s="2"/>
      <c r="G41" s="2"/>
      <c r="H41" s="2"/>
      <c r="I41" s="2"/>
      <c r="J41" s="2"/>
      <c r="K41" s="2"/>
      <c r="L41" s="2"/>
      <c r="M41" s="2"/>
      <c r="N41" s="2"/>
      <c r="O41" s="2"/>
    </row>
  </sheetData>
  <mergeCells count="15">
    <mergeCell ref="H2:N2"/>
    <mergeCell ref="F9:N9"/>
    <mergeCell ref="G10:N10"/>
    <mergeCell ref="G11:N11"/>
    <mergeCell ref="G12:N12"/>
    <mergeCell ref="D29:E29"/>
    <mergeCell ref="I29:K29"/>
    <mergeCell ref="C32:E32"/>
    <mergeCell ref="G32:K32"/>
    <mergeCell ref="B17:N17"/>
    <mergeCell ref="C19:N19"/>
    <mergeCell ref="B20:D20"/>
    <mergeCell ref="F23:G23"/>
    <mergeCell ref="D26:E26"/>
    <mergeCell ref="I26:K26"/>
  </mergeCells>
  <phoneticPr fontId="2"/>
  <printOptions horizontalCentered="1" verticalCentered="1"/>
  <pageMargins left="0.70833333333333304" right="0.70833333333333304" top="0.74791666666666701" bottom="0.74791666666666701" header="0.51180555555555496" footer="0.51180555555555496"/>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作成手順</vt:lpstr>
      <vt:lpstr>1-3（兼23-2）事業計画書・実績報告書</vt:lpstr>
      <vt:lpstr>1-5 支出明細書（１年目）</vt:lpstr>
      <vt:lpstr>1-5　支出明細書（２年目）</vt:lpstr>
      <vt:lpstr>1-6　委託外注計画</vt:lpstr>
      <vt:lpstr>1-2 誓約書</vt:lpstr>
      <vt:lpstr>1-4 収支予算書</vt:lpstr>
      <vt:lpstr>1-1 事業計画申請書</vt:lpstr>
      <vt:lpstr>8-1 交付申請書</vt:lpstr>
      <vt:lpstr>23-4 支出明細書 (１年目実績)</vt:lpstr>
      <vt:lpstr>23-4 支出明細書 (２年目実績)</vt:lpstr>
      <vt:lpstr>23-1 実績報告書</vt:lpstr>
      <vt:lpstr>23-3　収支決算書</vt:lpstr>
      <vt:lpstr>Sheet1</vt:lpstr>
      <vt:lpstr>'1-1 事業計画申請書'!Print_Area</vt:lpstr>
      <vt:lpstr>'1-2 誓約書'!Print_Area</vt:lpstr>
      <vt:lpstr>'1-3（兼23-2）事業計画書・実績報告書'!Print_Area</vt:lpstr>
      <vt:lpstr>'1-4 収支予算書'!Print_Area</vt:lpstr>
      <vt:lpstr>'1-5 支出明細書（１年目）'!Print_Area</vt:lpstr>
      <vt:lpstr>'1-5　支出明細書（２年目）'!Print_Area</vt:lpstr>
      <vt:lpstr>'1-6　委託外注計画'!Print_Area</vt:lpstr>
      <vt:lpstr>'23-1 実績報告書'!Print_Area</vt:lpstr>
      <vt:lpstr>'23-3　収支決算書'!Print_Area</vt:lpstr>
      <vt:lpstr>'23-4 支出明細書 (１年目実績)'!Print_Area</vt:lpstr>
      <vt:lpstr>'23-4 支出明細書 (２年目実績)'!Print_Area</vt:lpstr>
      <vt:lpstr>'8-1 交付申請書'!Print_Area</vt:lpstr>
      <vt:lpstr>作成手順!Print_Area</vt:lpstr>
      <vt:lpstr>'1-5 支出明細書（１年目）'!Print_Titles</vt:lpstr>
      <vt:lpstr>'1-5　支出明細書（２年目）'!Print_Titles</vt:lpstr>
      <vt:lpstr>'23-4 支出明細書 (１年目実績)'!Print_Titles</vt:lpstr>
      <vt:lpstr>'23-4 支出明細書 (２年目実績)'!Print_Titles</vt:lpstr>
      <vt:lpstr>'1-5 支出明細書（１年目）'!Print_Titles_0</vt:lpstr>
      <vt:lpstr>'1-5　支出明細書（２年目）'!Print_Titles_0</vt:lpstr>
      <vt:lpstr>'23-4 支出明細書 (１年目実績)'!Print_Titles_0</vt:lpstr>
      <vt:lpstr>'23-4 支出明細書 (２年目実績)'!Print_Titles_0</vt:lpstr>
      <vt:lpstr>'1-5 支出明細書（１年目）'!Print_Titles_0_0</vt:lpstr>
      <vt:lpstr>'1-5　支出明細書（２年目）'!Print_Titles_0_0</vt:lpstr>
      <vt:lpstr>'23-4 支出明細書 (１年目実績)'!Print_Titles_0_0</vt:lpstr>
      <vt:lpstr>'23-4 支出明細書 (２年目実績)'!Print_Titles_0_0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plaza133</dc:creator>
  <cp:lastModifiedBy>plaza34</cp:lastModifiedBy>
  <dcterms:created xsi:type="dcterms:W3CDTF">2021-08-02T07:17:51Z</dcterms:created>
  <dcterms:modified xsi:type="dcterms:W3CDTF">2022-06-17T02:03:08Z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2019-11-20T10:14:00Z</vt:filetime>
  </property>
  <property fmtid="{D5CDD505-2E9C-101B-9397-08002B2CF9AE}" pid="6" name="LastSavedVersion">
    <vt:lpwstr>3.1.2.0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