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72.24.22.107\01 共有\2023\08_設備・研究推進課\07 応援ファンド\★【ファンド共通】申請採択企業、要綱要領（毎年、新年度フォルダに移動する）\04 要領・手引き（新・農商工）\記入例\"/>
    </mc:Choice>
  </mc:AlternateContent>
  <xr:revisionPtr revIDLastSave="0" documentId="13_ncr:1_{3CC689DA-6FBF-4C6D-994E-C900C9922966}" xr6:coauthVersionLast="47" xr6:coauthVersionMax="47" xr10:uidLastSave="{00000000-0000-0000-0000-000000000000}"/>
  <bookViews>
    <workbookView xWindow="780" yWindow="780" windowWidth="25095" windowHeight="13710" tabRatio="828" xr2:uid="{00000000-000D-0000-FFFF-FFFF00000000}"/>
  </bookViews>
  <sheets>
    <sheet name="1-3事業計画書６,7,8" sheetId="27" r:id="rId1"/>
    <sheet name="1-4 収支予算書【自動計算】" sheetId="28" r:id="rId2"/>
    <sheet name="1-5支出計画（１年目）" sheetId="26" r:id="rId3"/>
    <sheet name="1-5 支出計画（２年目）" sheetId="31" r:id="rId4"/>
    <sheet name="Sheet1" sheetId="24" r:id="rId5"/>
  </sheets>
  <definedNames>
    <definedName name="_xlnm.Print_Area" localSheetId="0">'1-3事業計画書６,7,8'!$A$2:$Q$84</definedName>
    <definedName name="_xlnm.Print_Area" localSheetId="1">'1-4 収支予算書【自動計算】'!$A$1:$H$19</definedName>
    <definedName name="_xlnm.Print_Area" localSheetId="3">'1-5 支出計画（２年目）'!$C$1:$K$82</definedName>
    <definedName name="_xlnm.Print_Area" localSheetId="2">'1-5支出計画（１年目）'!$C$1:$K$82</definedName>
    <definedName name="_xlnm.Print_Titles" localSheetId="3">'1-5 支出計画（２年目）'!$C:$J,'1-5 支出計画（２年目）'!$2:$4</definedName>
    <definedName name="_xlnm.Print_Titles" localSheetId="2">'1-5支出計画（１年目）'!$C:$J,'1-5支出計画（１年目）'!$2:$4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31" l="1"/>
  <c r="E67" i="26"/>
  <c r="K81" i="31" l="1"/>
  <c r="K80" i="31"/>
  <c r="K79" i="31"/>
  <c r="K78" i="31"/>
  <c r="K77" i="31"/>
  <c r="K76" i="31"/>
  <c r="K75" i="31"/>
  <c r="K82" i="31" l="1"/>
  <c r="K81" i="26"/>
  <c r="K79" i="26"/>
  <c r="K78" i="26"/>
  <c r="K77" i="26"/>
  <c r="K56" i="31"/>
  <c r="K27" i="31"/>
  <c r="K24" i="31"/>
  <c r="K23" i="31"/>
  <c r="K22" i="31"/>
  <c r="K21" i="31"/>
  <c r="K20" i="31"/>
  <c r="K16" i="31"/>
  <c r="F10" i="28"/>
  <c r="K65" i="27"/>
  <c r="F66" i="31" l="1"/>
  <c r="E66" i="31"/>
  <c r="H65" i="31"/>
  <c r="H64" i="31"/>
  <c r="H63" i="31"/>
  <c r="H62" i="31"/>
  <c r="H61" i="31"/>
  <c r="H60" i="31"/>
  <c r="H59" i="31"/>
  <c r="H58" i="31"/>
  <c r="H57" i="31"/>
  <c r="H56" i="31"/>
  <c r="H55" i="31"/>
  <c r="K55" i="31" s="1"/>
  <c r="H54" i="31"/>
  <c r="K54" i="31" s="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K26" i="31" s="1"/>
  <c r="H25" i="31"/>
  <c r="K25" i="31" s="1"/>
  <c r="H24" i="31"/>
  <c r="H23" i="31"/>
  <c r="H22" i="31"/>
  <c r="H21" i="31"/>
  <c r="H20" i="31"/>
  <c r="H19" i="31"/>
  <c r="K19" i="31" s="1"/>
  <c r="H18" i="31"/>
  <c r="K18" i="31" s="1"/>
  <c r="H17" i="31"/>
  <c r="K17" i="31" s="1"/>
  <c r="H16" i="31"/>
  <c r="H15" i="31"/>
  <c r="K15" i="31" s="1"/>
  <c r="H14" i="31"/>
  <c r="K14" i="31" s="1"/>
  <c r="H13" i="31"/>
  <c r="H12" i="31"/>
  <c r="H11" i="31"/>
  <c r="H10" i="31"/>
  <c r="H9" i="31"/>
  <c r="H8" i="31"/>
  <c r="H7" i="31"/>
  <c r="H6" i="31"/>
  <c r="H5" i="31"/>
  <c r="E10" i="28"/>
  <c r="K64" i="27"/>
  <c r="K56" i="26"/>
  <c r="H56" i="26"/>
  <c r="H55" i="26"/>
  <c r="K55" i="26" s="1"/>
  <c r="H54" i="26"/>
  <c r="K54" i="26" s="1"/>
  <c r="H65" i="26"/>
  <c r="H64" i="26"/>
  <c r="H63" i="26"/>
  <c r="H62" i="26"/>
  <c r="H61" i="26"/>
  <c r="H60" i="26"/>
  <c r="H59" i="26"/>
  <c r="H58" i="26"/>
  <c r="H57" i="26"/>
  <c r="H53" i="26"/>
  <c r="H52" i="26"/>
  <c r="H51" i="26"/>
  <c r="H50" i="26"/>
  <c r="H49" i="26"/>
  <c r="H48" i="26"/>
  <c r="H47" i="26"/>
  <c r="H46" i="26"/>
  <c r="K80" i="26" s="1"/>
  <c r="H45" i="26"/>
  <c r="H36" i="26"/>
  <c r="H35" i="26"/>
  <c r="H34" i="26"/>
  <c r="H33" i="26"/>
  <c r="H32" i="26"/>
  <c r="H31" i="26"/>
  <c r="H30" i="26"/>
  <c r="H29" i="26"/>
  <c r="H28" i="26"/>
  <c r="K27" i="26"/>
  <c r="H27" i="26"/>
  <c r="H26" i="26"/>
  <c r="K26" i="26" s="1"/>
  <c r="H25" i="26"/>
  <c r="K25" i="26" s="1"/>
  <c r="K16" i="26"/>
  <c r="K20" i="26"/>
  <c r="K21" i="26"/>
  <c r="K22" i="26"/>
  <c r="K23" i="26"/>
  <c r="K24" i="26"/>
  <c r="H6" i="26"/>
  <c r="H7" i="26"/>
  <c r="H8" i="26"/>
  <c r="K76" i="26" s="1"/>
  <c r="H9" i="26"/>
  <c r="H10" i="26"/>
  <c r="H11" i="26"/>
  <c r="H12" i="26"/>
  <c r="H13" i="26"/>
  <c r="H14" i="26"/>
  <c r="K14" i="26" s="1"/>
  <c r="H15" i="26"/>
  <c r="K15" i="26" s="1"/>
  <c r="H16" i="26"/>
  <c r="H17" i="26"/>
  <c r="K17" i="26" s="1"/>
  <c r="H18" i="26"/>
  <c r="K18" i="26" s="1"/>
  <c r="H19" i="26"/>
  <c r="K19" i="26" s="1"/>
  <c r="H20" i="26"/>
  <c r="H21" i="26"/>
  <c r="H22" i="26"/>
  <c r="H23" i="26"/>
  <c r="H24" i="26"/>
  <c r="H37" i="26"/>
  <c r="H38" i="26"/>
  <c r="H39" i="26"/>
  <c r="H40" i="26"/>
  <c r="H41" i="26"/>
  <c r="H42" i="26"/>
  <c r="H43" i="26"/>
  <c r="H44" i="26"/>
  <c r="F66" i="26"/>
  <c r="E66" i="26"/>
  <c r="D18" i="28" s="1"/>
  <c r="E11" i="28" s="1"/>
  <c r="H5" i="26"/>
  <c r="H73" i="27"/>
  <c r="O52" i="27"/>
  <c r="N52" i="27"/>
  <c r="K52" i="27"/>
  <c r="J52" i="27"/>
  <c r="M48" i="27"/>
  <c r="M9" i="27" s="1"/>
  <c r="I48" i="27"/>
  <c r="I9" i="27" s="1"/>
  <c r="E48" i="27"/>
  <c r="E9" i="27" s="1"/>
  <c r="O42" i="27"/>
  <c r="N42" i="27"/>
  <c r="K42" i="27"/>
  <c r="J42" i="27"/>
  <c r="M38" i="27"/>
  <c r="M8" i="27" s="1"/>
  <c r="I38" i="27"/>
  <c r="I8" i="27" s="1"/>
  <c r="E38" i="27"/>
  <c r="E8" i="27" s="1"/>
  <c r="M33" i="27"/>
  <c r="I33" i="27"/>
  <c r="E33" i="27"/>
  <c r="M29" i="27"/>
  <c r="I29" i="27"/>
  <c r="E29" i="27"/>
  <c r="M25" i="27"/>
  <c r="I25" i="27"/>
  <c r="E25" i="27"/>
  <c r="M21" i="27"/>
  <c r="I21" i="27"/>
  <c r="E21" i="27"/>
  <c r="O16" i="27"/>
  <c r="N16" i="27"/>
  <c r="N6" i="27" s="1"/>
  <c r="K16" i="27"/>
  <c r="J16" i="27"/>
  <c r="J6" i="27" s="1"/>
  <c r="P8" i="27"/>
  <c r="L8" i="27"/>
  <c r="H8" i="27"/>
  <c r="P7" i="27"/>
  <c r="L7" i="27"/>
  <c r="H7" i="27"/>
  <c r="F6" i="27"/>
  <c r="K75" i="26" l="1"/>
  <c r="K82" i="26" s="1"/>
  <c r="K66" i="31"/>
  <c r="J70" i="26"/>
  <c r="E64" i="27"/>
  <c r="E65" i="27"/>
  <c r="D19" i="28"/>
  <c r="D17" i="28" s="1"/>
  <c r="J70" i="31"/>
  <c r="D10" i="28"/>
  <c r="H66" i="31"/>
  <c r="E34" i="27"/>
  <c r="E7" i="27" s="1"/>
  <c r="M34" i="27"/>
  <c r="M7" i="27" s="1"/>
  <c r="I34" i="27"/>
  <c r="I7" i="27" s="1"/>
  <c r="K66" i="26"/>
  <c r="H66" i="26"/>
  <c r="F71" i="31" l="1"/>
  <c r="E19" i="28"/>
  <c r="G65" i="27"/>
  <c r="F71" i="26"/>
  <c r="F18" i="28" s="1"/>
  <c r="G64" i="27"/>
  <c r="E18" i="28"/>
  <c r="E66" i="27"/>
  <c r="K66" i="27"/>
  <c r="F72" i="26" l="1"/>
  <c r="C83" i="27" s="1"/>
  <c r="E17" i="28"/>
  <c r="G66" i="27"/>
  <c r="I65" i="27"/>
  <c r="M65" i="27" s="1"/>
  <c r="F19" i="28"/>
  <c r="F72" i="31"/>
  <c r="F83" i="27" s="1"/>
  <c r="I64" i="27"/>
  <c r="F9" i="28" l="1"/>
  <c r="F8" i="28" s="1"/>
  <c r="F11" i="28" s="1"/>
  <c r="F17" i="28"/>
  <c r="E9" i="28" s="1"/>
  <c r="I66" i="27"/>
  <c r="M64" i="27"/>
  <c r="M66" i="27" s="1"/>
  <c r="E8" i="28" l="1"/>
  <c r="D8" i="28" s="1"/>
  <c r="D9" i="28"/>
  <c r="D11" i="28" l="1"/>
  <c r="J8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plaza34</author>
  </authors>
  <commentList>
    <comment ref="F16" authorId="0" shapeId="0" xr:uid="{0CEE8536-DC4E-44A4-A208-0E8F492346B4}">
      <text>
        <r>
          <rPr>
            <b/>
            <sz val="9"/>
            <color indexed="81"/>
            <rFont val="MS P ゴシック"/>
            <family val="3"/>
            <charset val="128"/>
          </rPr>
          <t>西暦で、20XX　と入力</t>
        </r>
      </text>
    </comment>
    <comment ref="C44" authorId="0" shapeId="0" xr:uid="{E85F524F-0605-4890-8F4B-34DF15A4B1AB}">
      <text>
        <r>
          <rPr>
            <sz val="9"/>
            <color indexed="81"/>
            <rFont val="MS P ゴシック"/>
            <family val="3"/>
            <charset val="128"/>
          </rPr>
          <t>・百貨店や量販店
・卸等の中間流通業者
・ホテルや飲食チェーン店
・自社直販　等、販路ごとに記入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plaza34</author>
  </authors>
  <commentList>
    <comment ref="J2" authorId="0" shapeId="0" xr:uid="{F3D66EEB-3118-4FC5-933D-71B98188278B}">
      <text>
        <r>
          <rPr>
            <b/>
            <sz val="9"/>
            <color indexed="81"/>
            <rFont val="MS P ゴシック"/>
            <family val="3"/>
            <charset val="128"/>
          </rPr>
          <t>概算払いは「特定費用」のうち、交付決定から６０日以内に支払いを行うものが対象です</t>
        </r>
      </text>
    </comment>
    <comment ref="D8" authorId="0" shapeId="0" xr:uid="{F2C3BA93-C29F-4CA0-8169-F65F18B42309}">
      <text>
        <r>
          <rPr>
            <b/>
            <sz val="9"/>
            <color indexed="81"/>
            <rFont val="MS P ゴシック"/>
            <family val="3"/>
            <charset val="128"/>
          </rPr>
          <t>下の表を参照し、選択</t>
        </r>
      </text>
    </comment>
    <comment ref="G8" authorId="0" shapeId="0" xr:uid="{AAF2BE1A-C625-44D5-80F5-CFD7BFDB2912}">
      <text>
        <r>
          <rPr>
            <b/>
            <sz val="9"/>
            <color indexed="81"/>
            <rFont val="MS P ゴシック"/>
            <family val="3"/>
            <charset val="128"/>
          </rPr>
          <t>既存商品も出展する場合、展示会にかかる費用は按分</t>
        </r>
      </text>
    </comment>
    <comment ref="C25" authorId="0" shapeId="0" xr:uid="{9CCECB18-4197-4303-ACD0-073C7F9C5BC9}">
      <text>
        <r>
          <rPr>
            <b/>
            <sz val="9"/>
            <color indexed="81"/>
            <rFont val="MS P ゴシック"/>
            <family val="3"/>
            <charset val="128"/>
          </rPr>
          <t>委託費は、総事業費の６割以内</t>
        </r>
      </text>
    </comment>
    <comment ref="E66" authorId="0" shapeId="0" xr:uid="{27F6E370-FB2D-4E4C-884D-177D570D8937}">
      <text>
        <r>
          <rPr>
            <b/>
            <sz val="9"/>
            <color indexed="81"/>
            <rFont val="MS P ゴシック"/>
            <family val="3"/>
            <charset val="128"/>
          </rPr>
          <t>→助成事業に要する経費</t>
        </r>
      </text>
    </comment>
    <comment ref="E67" authorId="0" shapeId="0" xr:uid="{516D8A3C-A080-43D2-941F-6D3BB6DF2F9A}">
      <text>
        <r>
          <rPr>
            <b/>
            <sz val="9"/>
            <color indexed="81"/>
            <rFont val="MS P ゴシック"/>
            <family val="3"/>
            <charset val="128"/>
          </rPr>
          <t>→うち、特定費用</t>
        </r>
      </text>
    </comment>
    <comment ref="F70" authorId="0" shapeId="0" xr:uid="{60875246-AB42-4407-8E7C-139462DFF1B1}">
      <text>
        <r>
          <rPr>
            <b/>
            <sz val="10"/>
            <color indexed="10"/>
            <rFont val="MS P ゴシック"/>
            <family val="3"/>
            <charset val="128"/>
          </rPr>
          <t>農商工連携：1/2または2/3　
応援団体支援：2/3または10/10</t>
        </r>
      </text>
    </comment>
    <comment ref="F71" authorId="0" shapeId="0" xr:uid="{DAEC1FE3-A671-4CFD-B6F3-A70936AC6B62}">
      <text>
        <r>
          <rPr>
            <b/>
            <sz val="9"/>
            <color indexed="81"/>
            <rFont val="MS P ゴシック"/>
            <family val="3"/>
            <charset val="128"/>
          </rPr>
          <t>助成対象経費×助成率、千円未満切り捨て、上限１００万円</t>
        </r>
      </text>
    </comment>
    <comment ref="F72" authorId="0" shapeId="0" xr:uid="{081AE4F9-4C00-437D-B222-12D443B3333A}">
      <text>
        <r>
          <rPr>
            <b/>
            <sz val="9"/>
            <color indexed="81"/>
            <rFont val="MS P ゴシック"/>
            <family val="3"/>
            <charset val="128"/>
          </rPr>
          <t>概算払いは交付申請額の30％以内（千円未満切り捨て）</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plaza34</author>
  </authors>
  <commentList>
    <comment ref="C1" authorId="0" shapeId="0" xr:uid="{2FF2B076-CB32-404A-B19A-8CBD10CA7572}">
      <text>
        <r>
          <rPr>
            <b/>
            <sz val="9"/>
            <color indexed="81"/>
            <rFont val="MS P ゴシック"/>
            <family val="3"/>
            <charset val="128"/>
          </rPr>
          <t>白色セルに入力してください。色付きのセルは自動入力です。
行を追加する場合、同じ費目から行をコピーして挿入してください。</t>
        </r>
        <r>
          <rPr>
            <sz val="9"/>
            <color indexed="81"/>
            <rFont val="MS P ゴシック"/>
            <family val="3"/>
            <charset val="128"/>
          </rPr>
          <t xml:space="preserve">
</t>
        </r>
      </text>
    </comment>
    <comment ref="C25" authorId="0" shapeId="0" xr:uid="{329FF02A-C549-47CB-80B6-E58DD7F1B67D}">
      <text>
        <r>
          <rPr>
            <b/>
            <sz val="9"/>
            <color indexed="81"/>
            <rFont val="MS P ゴシック"/>
            <family val="3"/>
            <charset val="128"/>
          </rPr>
          <t>委託費は、総事業費の６割以内</t>
        </r>
      </text>
    </comment>
    <comment ref="E66" authorId="0" shapeId="0" xr:uid="{A66223AA-AABB-4BDC-827E-4E48A4C9E03F}">
      <text>
        <r>
          <rPr>
            <b/>
            <sz val="9"/>
            <color indexed="81"/>
            <rFont val="MS P ゴシック"/>
            <family val="3"/>
            <charset val="128"/>
          </rPr>
          <t>→助成事業に要する経費</t>
        </r>
      </text>
    </comment>
    <comment ref="E67" authorId="0" shapeId="0" xr:uid="{8F3C4D6A-8ECE-43B9-8298-5CF942D51C47}">
      <text>
        <r>
          <rPr>
            <b/>
            <sz val="9"/>
            <color indexed="81"/>
            <rFont val="MS P ゴシック"/>
            <family val="3"/>
            <charset val="128"/>
          </rPr>
          <t>→うち、特定費用</t>
        </r>
      </text>
    </comment>
    <comment ref="F70" authorId="0" shapeId="0" xr:uid="{FF3EE565-1D81-4100-9796-2FF396B4F999}">
      <text>
        <r>
          <rPr>
            <b/>
            <sz val="10"/>
            <color indexed="81"/>
            <rFont val="MS P ゴシック"/>
            <family val="3"/>
            <charset val="128"/>
          </rPr>
          <t>1/2、2/3　のいずれかを入力</t>
        </r>
        <r>
          <rPr>
            <sz val="9"/>
            <color indexed="81"/>
            <rFont val="MS P ゴシック"/>
            <family val="3"/>
            <charset val="128"/>
          </rPr>
          <t xml:space="preserve">
　</t>
        </r>
      </text>
    </comment>
    <comment ref="F71" authorId="0" shapeId="0" xr:uid="{E9317C03-7DFE-4A7E-ADC0-1A5EE2515032}">
      <text>
        <r>
          <rPr>
            <b/>
            <sz val="9"/>
            <color indexed="81"/>
            <rFont val="MS P ゴシック"/>
            <family val="3"/>
            <charset val="128"/>
          </rPr>
          <t>助成対象経費×助成率、千円未満切り捨て、上限５０万円</t>
        </r>
      </text>
    </comment>
    <comment ref="F72" authorId="0" shapeId="0" xr:uid="{4EFA8C2C-EBFF-4F17-A46C-2E838737F032}">
      <text>
        <r>
          <rPr>
            <b/>
            <sz val="9"/>
            <color indexed="81"/>
            <rFont val="MS P ゴシック"/>
            <family val="3"/>
            <charset val="128"/>
          </rPr>
          <t>概算払いは交付申請額の30％以内（千円未満切り捨て）</t>
        </r>
      </text>
    </comment>
  </commentList>
</comments>
</file>

<file path=xl/sharedStrings.xml><?xml version="1.0" encoding="utf-8"?>
<sst xmlns="http://schemas.openxmlformats.org/spreadsheetml/2006/main" count="331" uniqueCount="173">
  <si>
    <t>区分</t>
    <rPh sb="0" eb="2">
      <t>クブン</t>
    </rPh>
    <phoneticPr fontId="1"/>
  </si>
  <si>
    <t>1　収入の部</t>
    <rPh sb="2" eb="4">
      <t>シュウニュウ</t>
    </rPh>
    <rPh sb="5" eb="6">
      <t>ブ</t>
    </rPh>
    <phoneticPr fontId="1"/>
  </si>
  <si>
    <t>２年目</t>
    <rPh sb="1" eb="3">
      <t>ネンメ</t>
    </rPh>
    <phoneticPr fontId="1"/>
  </si>
  <si>
    <t>２　支出の部</t>
    <rPh sb="2" eb="4">
      <t>シシュツ</t>
    </rPh>
    <rPh sb="5" eb="6">
      <t>ブ</t>
    </rPh>
    <phoneticPr fontId="1"/>
  </si>
  <si>
    <t>金額</t>
    <rPh sb="0" eb="2">
      <t>キンガク</t>
    </rPh>
    <phoneticPr fontId="1"/>
  </si>
  <si>
    <t>備考</t>
    <rPh sb="0" eb="2">
      <t>ビコウ</t>
    </rPh>
    <phoneticPr fontId="1"/>
  </si>
  <si>
    <t>その他（円）</t>
    <rPh sb="2" eb="3">
      <t>タ</t>
    </rPh>
    <rPh sb="4" eb="5">
      <t>エン</t>
    </rPh>
    <phoneticPr fontId="1"/>
  </si>
  <si>
    <t>連携先から購入する農畜水産物の購入額</t>
    <rPh sb="0" eb="2">
      <t>レンケイ</t>
    </rPh>
    <rPh sb="2" eb="3">
      <t>サキ</t>
    </rPh>
    <rPh sb="5" eb="7">
      <t>コウニュウ</t>
    </rPh>
    <rPh sb="9" eb="11">
      <t>ノウチク</t>
    </rPh>
    <rPh sb="11" eb="14">
      <t>スイサンブツ</t>
    </rPh>
    <rPh sb="15" eb="18">
      <t>コウニュウガク</t>
    </rPh>
    <phoneticPr fontId="1"/>
  </si>
  <si>
    <t>計</t>
    <rPh sb="0" eb="1">
      <t>ケイ</t>
    </rPh>
    <phoneticPr fontId="1"/>
  </si>
  <si>
    <t>収支予算書</t>
    <rPh sb="0" eb="2">
      <t>シュウシ</t>
    </rPh>
    <rPh sb="2" eb="5">
      <t>ヨサンショ</t>
    </rPh>
    <phoneticPr fontId="1"/>
  </si>
  <si>
    <t>自己資金</t>
    <rPh sb="0" eb="2">
      <t>ジコ</t>
    </rPh>
    <rPh sb="2" eb="4">
      <t>シキン</t>
    </rPh>
    <phoneticPr fontId="1"/>
  </si>
  <si>
    <t>助成金</t>
    <rPh sb="0" eb="3">
      <t>ジョセイキン</t>
    </rPh>
    <phoneticPr fontId="1"/>
  </si>
  <si>
    <t>借入金</t>
    <rPh sb="0" eb="3">
      <t>カリイレキン</t>
    </rPh>
    <phoneticPr fontId="1"/>
  </si>
  <si>
    <t>(B)</t>
  </si>
  <si>
    <t>(A)</t>
  </si>
  <si>
    <t>(C)</t>
  </si>
  <si>
    <t>（２年目）</t>
    <rPh sb="2" eb="4">
      <t>ネンメ</t>
    </rPh>
    <phoneticPr fontId="1"/>
  </si>
  <si>
    <t>農商工連携支援事業</t>
    <rPh sb="0" eb="2">
      <t>ノウショウ</t>
    </rPh>
    <rPh sb="2" eb="3">
      <t>コウ</t>
    </rPh>
    <rPh sb="3" eb="5">
      <t>レンケイ</t>
    </rPh>
    <rPh sb="5" eb="7">
      <t>シエン</t>
    </rPh>
    <rPh sb="7" eb="9">
      <t>ジギョウ</t>
    </rPh>
    <phoneticPr fontId="1"/>
  </si>
  <si>
    <t>(1)</t>
  </si>
  <si>
    <t>１年目</t>
    <rPh sb="1" eb="2">
      <t>ネン</t>
    </rPh>
    <rPh sb="2" eb="3">
      <t>メ</t>
    </rPh>
    <phoneticPr fontId="1"/>
  </si>
  <si>
    <t>開発商品の販売先</t>
  </si>
  <si>
    <t>開発商品の販売先</t>
    <rPh sb="0" eb="2">
      <t>カイハツ</t>
    </rPh>
    <rPh sb="2" eb="4">
      <t>ショウヒン</t>
    </rPh>
    <rPh sb="5" eb="8">
      <t>ハンバイサキ</t>
    </rPh>
    <phoneticPr fontId="1"/>
  </si>
  <si>
    <r>
      <t>③　農林漁業者または団体が事業主体となる場合は定款又は規約等（個人の場合は不要）、
　登記簿謄本（個人の場合は住民票抄本）、決算書（直近２期分、個人の場合は、税務署の受付印が押印された
　事業所得の確定申告書の写し。</t>
    </r>
    <r>
      <rPr>
        <u/>
        <sz val="11"/>
        <rFont val="ＭＳ 明朝"/>
        <family val="1"/>
        <charset val="128"/>
      </rPr>
      <t>ただし、直近２カ年が赤字の場合は、その理由を記載する。</t>
    </r>
    <rPh sb="10" eb="12">
      <t>ダンタイ</t>
    </rPh>
    <rPh sb="13" eb="15">
      <t>ジギョウ</t>
    </rPh>
    <rPh sb="15" eb="17">
      <t>シュタイ</t>
    </rPh>
    <rPh sb="20" eb="22">
      <t>バアイ</t>
    </rPh>
    <rPh sb="127" eb="129">
      <t>リユウ</t>
    </rPh>
    <rPh sb="130" eb="132">
      <t>キサイ</t>
    </rPh>
    <phoneticPr fontId="1"/>
  </si>
  <si>
    <t>旅費</t>
    <rPh sb="0" eb="2">
      <t>リョヒ</t>
    </rPh>
    <phoneticPr fontId="1"/>
  </si>
  <si>
    <t>２年目の事業費</t>
    <rPh sb="1" eb="3">
      <t>ネンメ</t>
    </rPh>
    <rPh sb="4" eb="7">
      <t>ジギョウヒ</t>
    </rPh>
    <phoneticPr fontId="1"/>
  </si>
  <si>
    <t>計画       (1年目)</t>
    <rPh sb="0" eb="2">
      <t>ケイカク</t>
    </rPh>
    <rPh sb="11" eb="13">
      <t>ネンメ</t>
    </rPh>
    <phoneticPr fontId="1"/>
  </si>
  <si>
    <t>１年目の　　　　事業費</t>
    <rPh sb="1" eb="3">
      <t>ネンメ</t>
    </rPh>
    <rPh sb="8" eb="11">
      <t>ジギョウヒ</t>
    </rPh>
    <phoneticPr fontId="1"/>
  </si>
  <si>
    <t>(2)</t>
  </si>
  <si>
    <t>開発商品の年間販売数量</t>
  </si>
  <si>
    <t>目標項目</t>
    <rPh sb="0" eb="2">
      <t>モクヒョウ</t>
    </rPh>
    <rPh sb="2" eb="4">
      <t>コウモク</t>
    </rPh>
    <phoneticPr fontId="1"/>
  </si>
  <si>
    <t>単位</t>
  </si>
  <si>
    <t>単位</t>
    <rPh sb="0" eb="2">
      <t>タンイ</t>
    </rPh>
    <phoneticPr fontId="1"/>
  </si>
  <si>
    <t>項目</t>
    <rPh sb="0" eb="2">
      <t>コウモク</t>
    </rPh>
    <phoneticPr fontId="1"/>
  </si>
  <si>
    <t>（主な農産物名）</t>
    <rPh sb="1" eb="2">
      <t>オモ</t>
    </rPh>
    <rPh sb="3" eb="6">
      <t>ノウサンブツ</t>
    </rPh>
    <rPh sb="6" eb="7">
      <t>メイ</t>
    </rPh>
    <phoneticPr fontId="1"/>
  </si>
  <si>
    <t>通信運搬費</t>
    <rPh sb="0" eb="1">
      <t>ツウ</t>
    </rPh>
    <rPh sb="1" eb="2">
      <t>シン</t>
    </rPh>
    <rPh sb="2" eb="5">
      <t>ウンパンヒ</t>
    </rPh>
    <phoneticPr fontId="1"/>
  </si>
  <si>
    <t>連携先から購入する農畜水産物の推定単価</t>
  </si>
  <si>
    <t>備考　</t>
    <rPh sb="0" eb="2">
      <t>ビコウ</t>
    </rPh>
    <phoneticPr fontId="1"/>
  </si>
  <si>
    <t>(</t>
  </si>
  <si>
    <t>)</t>
  </si>
  <si>
    <t>年度</t>
    <rPh sb="0" eb="2">
      <t>ネンド</t>
    </rPh>
    <phoneticPr fontId="1"/>
  </si>
  <si>
    <t>商品・サービス等完成　　　　　　１年目</t>
    <rPh sb="0" eb="2">
      <t>ショウヒン</t>
    </rPh>
    <rPh sb="7" eb="8">
      <t>トウ</t>
    </rPh>
    <rPh sb="8" eb="10">
      <t>カンセイ</t>
    </rPh>
    <rPh sb="17" eb="19">
      <t>ネンメ</t>
    </rPh>
    <phoneticPr fontId="1"/>
  </si>
  <si>
    <t>商品・サービス等完成　　　　　２年目</t>
  </si>
  <si>
    <t>の積算根拠</t>
    <rPh sb="1" eb="3">
      <t>セキサン</t>
    </rPh>
    <rPh sb="3" eb="5">
      <t>コンキョ</t>
    </rPh>
    <phoneticPr fontId="1"/>
  </si>
  <si>
    <t>①</t>
  </si>
  <si>
    <t>広告費</t>
    <rPh sb="0" eb="2">
      <t>コウコク</t>
    </rPh>
    <phoneticPr fontId="1"/>
  </si>
  <si>
    <t>分類</t>
    <rPh sb="0" eb="2">
      <t>ブンルイ</t>
    </rPh>
    <phoneticPr fontId="1"/>
  </si>
  <si>
    <t>②</t>
  </si>
  <si>
    <t>【目標値の積算根拠】</t>
    <rPh sb="1" eb="4">
      <t>モクヒョウチ</t>
    </rPh>
    <rPh sb="5" eb="7">
      <t>セキサン</t>
    </rPh>
    <rPh sb="7" eb="9">
      <t>コンキョ</t>
    </rPh>
    <phoneticPr fontId="1"/>
  </si>
  <si>
    <t>連携先から購入する農畜水産物の購入額</t>
  </si>
  <si>
    <t>計画      (2年目)</t>
    <rPh sb="0" eb="2">
      <t>ケイカク</t>
    </rPh>
    <rPh sb="10" eb="12">
      <t>ネンメ</t>
    </rPh>
    <phoneticPr fontId="1"/>
  </si>
  <si>
    <t>開発商品の年間販売額</t>
  </si>
  <si>
    <t>開発商品の年間販売額</t>
    <rPh sb="0" eb="2">
      <t>カイハツ</t>
    </rPh>
    <rPh sb="2" eb="4">
      <t>ショウヒン</t>
    </rPh>
    <rPh sb="5" eb="7">
      <t>ネンカン</t>
    </rPh>
    <rPh sb="7" eb="10">
      <t>ハンバイガク</t>
    </rPh>
    <phoneticPr fontId="1"/>
  </si>
  <si>
    <t>の根拠</t>
    <rPh sb="1" eb="3">
      <t>コンキョ</t>
    </rPh>
    <phoneticPr fontId="1"/>
  </si>
  <si>
    <t>箇所</t>
  </si>
  <si>
    <t>箇所</t>
    <rPh sb="0" eb="2">
      <t>カショ</t>
    </rPh>
    <phoneticPr fontId="1"/>
  </si>
  <si>
    <t>③</t>
  </si>
  <si>
    <t>※　商品開発の場合、①と②は必須です。それ以外の場合は、③に設定してください。</t>
    <rPh sb="2" eb="4">
      <t>ショウヒン</t>
    </rPh>
    <rPh sb="4" eb="6">
      <t>カイハツ</t>
    </rPh>
    <rPh sb="7" eb="9">
      <t>バアイ</t>
    </rPh>
    <rPh sb="14" eb="16">
      <t>ヒッス</t>
    </rPh>
    <rPh sb="21" eb="23">
      <t>イガイ</t>
    </rPh>
    <rPh sb="24" eb="26">
      <t>バアイ</t>
    </rPh>
    <rPh sb="30" eb="32">
      <t>セッテイ</t>
    </rPh>
    <phoneticPr fontId="1"/>
  </si>
  <si>
    <t>融資</t>
    <rPh sb="0" eb="2">
      <t>ユウシ</t>
    </rPh>
    <phoneticPr fontId="1"/>
  </si>
  <si>
    <t>（年度別事業費等）</t>
    <rPh sb="1" eb="4">
      <t>ネンドベツ</t>
    </rPh>
    <rPh sb="4" eb="6">
      <t>ジギョウ</t>
    </rPh>
    <rPh sb="6" eb="7">
      <t>ヒ</t>
    </rPh>
    <rPh sb="7" eb="8">
      <t>トウ</t>
    </rPh>
    <phoneticPr fontId="1"/>
  </si>
  <si>
    <t>開発商品の年間総販売額</t>
    <rPh sb="0" eb="2">
      <t>カイハツ</t>
    </rPh>
    <rPh sb="2" eb="4">
      <t>ショウヒン</t>
    </rPh>
    <rPh sb="5" eb="7">
      <t>ネンカン</t>
    </rPh>
    <rPh sb="7" eb="8">
      <t>ソウ</t>
    </rPh>
    <rPh sb="8" eb="11">
      <t>ハンバイガク</t>
    </rPh>
    <phoneticPr fontId="1"/>
  </si>
  <si>
    <t>事業費　　　　</t>
    <rPh sb="0" eb="3">
      <t>ジギョウヒ</t>
    </rPh>
    <phoneticPr fontId="1"/>
  </si>
  <si>
    <t>（円）</t>
  </si>
  <si>
    <t>専門家謝金</t>
    <rPh sb="0" eb="3">
      <t>センモンカ</t>
    </rPh>
    <rPh sb="3" eb="5">
      <t>シャキン</t>
    </rPh>
    <phoneticPr fontId="1"/>
  </si>
  <si>
    <t>共同研究費</t>
    <rPh sb="0" eb="2">
      <t>キョウドウ</t>
    </rPh>
    <rPh sb="2" eb="5">
      <t>ケンキュウヒ</t>
    </rPh>
    <phoneticPr fontId="1"/>
  </si>
  <si>
    <t>消耗品費</t>
    <rPh sb="0" eb="3">
      <t>ショウモウヒン</t>
    </rPh>
    <rPh sb="3" eb="4">
      <t>ヒ</t>
    </rPh>
    <phoneticPr fontId="1"/>
  </si>
  <si>
    <t>雑役務費</t>
    <rPh sb="0" eb="1">
      <t>ザツ</t>
    </rPh>
    <rPh sb="1" eb="3">
      <t>エキム</t>
    </rPh>
    <rPh sb="3" eb="4">
      <t>ヒ</t>
    </rPh>
    <phoneticPr fontId="1"/>
  </si>
  <si>
    <t>④　主たる申請者の概要がわかる資料</t>
    <rPh sb="2" eb="3">
      <t>シュ</t>
    </rPh>
    <rPh sb="5" eb="8">
      <t>シンセイシャ</t>
    </rPh>
    <rPh sb="9" eb="11">
      <t>ガイヨウ</t>
    </rPh>
    <rPh sb="15" eb="17">
      <t>シリョウ</t>
    </rPh>
    <phoneticPr fontId="1"/>
  </si>
  <si>
    <t>会場借料</t>
    <rPh sb="0" eb="2">
      <t>カイジョウ</t>
    </rPh>
    <rPh sb="2" eb="4">
      <t>シャクリョウ</t>
    </rPh>
    <phoneticPr fontId="1"/>
  </si>
  <si>
    <t>(1)～(5)に付随するマーケティング等の必要な調</t>
  </si>
  <si>
    <t>助成対象　　　　事業費</t>
    <rPh sb="0" eb="2">
      <t>ジョセイ</t>
    </rPh>
    <rPh sb="2" eb="4">
      <t>タイショウ</t>
    </rPh>
    <rPh sb="8" eb="11">
      <t>ジギョウヒ</t>
    </rPh>
    <phoneticPr fontId="1"/>
  </si>
  <si>
    <t>（単位：円）</t>
    <rPh sb="1" eb="3">
      <t>タンイ</t>
    </rPh>
    <rPh sb="4" eb="5">
      <t>エン</t>
    </rPh>
    <phoneticPr fontId="1"/>
  </si>
  <si>
    <t>調達予定額（円）</t>
    <rPh sb="0" eb="2">
      <t>チョウタツ</t>
    </rPh>
    <rPh sb="2" eb="5">
      <t>ヨテイガク</t>
    </rPh>
    <rPh sb="6" eb="7">
      <t>エン</t>
    </rPh>
    <phoneticPr fontId="1"/>
  </si>
  <si>
    <t>【添付資料】</t>
    <rPh sb="1" eb="3">
      <t>テンプ</t>
    </rPh>
    <rPh sb="3" eb="5">
      <t>シリョウ</t>
    </rPh>
    <phoneticPr fontId="1"/>
  </si>
  <si>
    <t>概算払を希望する理由</t>
    <rPh sb="0" eb="2">
      <t>ガイサン</t>
    </rPh>
    <rPh sb="2" eb="3">
      <t>バラ</t>
    </rPh>
    <rPh sb="4" eb="6">
      <t>キボウ</t>
    </rPh>
    <rPh sb="8" eb="10">
      <t>リユウ</t>
    </rPh>
    <phoneticPr fontId="1"/>
  </si>
  <si>
    <t>（計）</t>
    <rPh sb="1" eb="2">
      <t>ケイ</t>
    </rPh>
    <phoneticPr fontId="1"/>
  </si>
  <si>
    <t>８　事業資金の調達（融資）</t>
    <rPh sb="2" eb="4">
      <t>ジギョウ</t>
    </rPh>
    <rPh sb="4" eb="6">
      <t>シキン</t>
    </rPh>
    <rPh sb="7" eb="9">
      <t>チョウタツ</t>
    </rPh>
    <rPh sb="10" eb="12">
      <t>ユウシ</t>
    </rPh>
    <phoneticPr fontId="1"/>
  </si>
  <si>
    <t>調達時期</t>
    <rPh sb="0" eb="2">
      <t>チョウタツ</t>
    </rPh>
    <rPh sb="2" eb="4">
      <t>ジキ</t>
    </rPh>
    <phoneticPr fontId="1"/>
  </si>
  <si>
    <t>調達先（融資機関名）</t>
    <rPh sb="0" eb="3">
      <t>チョウタツサキ</t>
    </rPh>
    <rPh sb="4" eb="6">
      <t>ユウシ</t>
    </rPh>
    <rPh sb="6" eb="9">
      <t>キカンメイ</t>
    </rPh>
    <phoneticPr fontId="1"/>
  </si>
  <si>
    <t>９　概算払</t>
    <rPh sb="2" eb="4">
      <t>ガイサン</t>
    </rPh>
    <rPh sb="4" eb="5">
      <t>バラ</t>
    </rPh>
    <phoneticPr fontId="1"/>
  </si>
  <si>
    <t>　</t>
  </si>
  <si>
    <t>⑤　その他、あきた企業活性化センターが必要とする書類</t>
  </si>
  <si>
    <t>円</t>
  </si>
  <si>
    <t>連携先から購入する農畜水産物の数量</t>
  </si>
  <si>
    <t>（商品名）</t>
    <rPh sb="1" eb="4">
      <t>ショウヒンメイ</t>
    </rPh>
    <phoneticPr fontId="1"/>
  </si>
  <si>
    <t>（商品名）</t>
  </si>
  <si>
    <t>※累計で記載してください。</t>
    <rPh sb="1" eb="3">
      <t>ルイケイ</t>
    </rPh>
    <rPh sb="4" eb="6">
      <t>キサイ</t>
    </rPh>
    <phoneticPr fontId="1"/>
  </si>
  <si>
    <t>(１年目)</t>
    <rPh sb="2" eb="4">
      <t>ネンメ</t>
    </rPh>
    <phoneticPr fontId="1"/>
  </si>
  <si>
    <t>２年目の　　　　事業費</t>
    <rPh sb="1" eb="3">
      <t>ネンメ</t>
    </rPh>
    <rPh sb="8" eb="11">
      <t>ジギョウヒ</t>
    </rPh>
    <phoneticPr fontId="1"/>
  </si>
  <si>
    <t>１年目の事業費</t>
    <rPh sb="1" eb="3">
      <t>ネンメ</t>
    </rPh>
    <rPh sb="4" eb="7">
      <t>ジギョウヒ</t>
    </rPh>
    <phoneticPr fontId="1"/>
  </si>
  <si>
    <t>開発商品の単価（税抜）</t>
    <rPh sb="8" eb="10">
      <t>ゼイヌ</t>
    </rPh>
    <phoneticPr fontId="1"/>
  </si>
  <si>
    <t>助成対象
経費</t>
    <rPh sb="0" eb="2">
      <t>ジョセイ</t>
    </rPh>
    <rPh sb="2" eb="4">
      <t>タイショウ</t>
    </rPh>
    <rPh sb="5" eb="7">
      <t>ケイヒ</t>
    </rPh>
    <phoneticPr fontId="1"/>
  </si>
  <si>
    <t>円</t>
    <rPh sb="0" eb="1">
      <t>エン</t>
    </rPh>
    <phoneticPr fontId="1"/>
  </si>
  <si>
    <r>
      <t>①　中小企業者（助成対象者が農商工連携体の場合）の定款、登記簿謄本（個人の場合は住民票抄本）
　決算書（直近２期分、個人の場合は、税務署の受付印が押印された事業所得の確定申告書の写し。
　</t>
    </r>
    <r>
      <rPr>
        <u/>
        <sz val="11"/>
        <rFont val="ＭＳ 明朝"/>
        <family val="1"/>
        <charset val="128"/>
      </rPr>
      <t>ただし、直近２カ年が赤字の場合は、その理由を記載する。</t>
    </r>
  </si>
  <si>
    <r>
      <t>②　自ら事業を行うＮＰＯ等の中小企業以外の者（助成対象者がＮＰＯ等との連携体の場合）の定款又は規約等、
　登記簿謄本（特別の法律の定めにより設立し、法人登記を要しない場合は不要）、決算書（直近２期分。
　</t>
    </r>
    <r>
      <rPr>
        <u/>
        <sz val="11"/>
        <rFont val="ＭＳ 明朝"/>
        <family val="1"/>
        <charset val="128"/>
      </rPr>
      <t>ただし、直近２カ年が赤字の場合は、その理由を記載する。</t>
    </r>
  </si>
  <si>
    <t>印刷製本費</t>
    <rPh sb="0" eb="1">
      <t>イン</t>
    </rPh>
    <rPh sb="1" eb="2">
      <t>サツ</t>
    </rPh>
    <rPh sb="2" eb="4">
      <t>セイホン</t>
    </rPh>
    <rPh sb="4" eb="5">
      <t>ヒ</t>
    </rPh>
    <phoneticPr fontId="1"/>
  </si>
  <si>
    <t>費目</t>
    <rPh sb="0" eb="2">
      <t>ヒモク</t>
    </rPh>
    <phoneticPr fontId="1"/>
  </si>
  <si>
    <t>（税抜）</t>
    <phoneticPr fontId="7"/>
  </si>
  <si>
    <t>合計</t>
    <rPh sb="0" eb="2">
      <t>ゴウケイ</t>
    </rPh>
    <phoneticPr fontId="7"/>
  </si>
  <si>
    <t>※既存商品と一体的に扱う場合、助成対象額は1/2の按分となります（別表４参照）</t>
    <rPh sb="1" eb="3">
      <t>キソン</t>
    </rPh>
    <rPh sb="3" eb="5">
      <t>ショウヒン</t>
    </rPh>
    <rPh sb="6" eb="9">
      <t>イッタイテキ</t>
    </rPh>
    <rPh sb="10" eb="11">
      <t>アツカ</t>
    </rPh>
    <rPh sb="12" eb="14">
      <t>バアイ</t>
    </rPh>
    <rPh sb="15" eb="17">
      <t>ジョセイ</t>
    </rPh>
    <rPh sb="17" eb="19">
      <t>タイショウ</t>
    </rPh>
    <rPh sb="19" eb="20">
      <t>ガク</t>
    </rPh>
    <rPh sb="25" eb="27">
      <t>アンブン</t>
    </rPh>
    <rPh sb="33" eb="35">
      <t>ベッピョウ</t>
    </rPh>
    <rPh sb="36" eb="38">
      <t>サンショウ</t>
    </rPh>
    <phoneticPr fontId="7"/>
  </si>
  <si>
    <t>概算払</t>
    <rPh sb="0" eb="2">
      <t>ガイサン</t>
    </rPh>
    <rPh sb="2" eb="3">
      <t>バラ</t>
    </rPh>
    <phoneticPr fontId="1"/>
  </si>
  <si>
    <t>金額</t>
    <rPh sb="0" eb="2">
      <t>キンガク</t>
    </rPh>
    <phoneticPr fontId="7"/>
  </si>
  <si>
    <t>助成金申請額</t>
    <rPh sb="0" eb="2">
      <t>ジョセイ</t>
    </rPh>
    <rPh sb="2" eb="3">
      <t>キン</t>
    </rPh>
    <rPh sb="3" eb="6">
      <t>シンセイガク</t>
    </rPh>
    <phoneticPr fontId="7"/>
  </si>
  <si>
    <t>助成率</t>
    <rPh sb="0" eb="2">
      <t>ジョセイ</t>
    </rPh>
    <rPh sb="2" eb="3">
      <t>リツ</t>
    </rPh>
    <phoneticPr fontId="7"/>
  </si>
  <si>
    <t>産業財産権等
取得費</t>
    <rPh sb="0" eb="2">
      <t>サンギョウ</t>
    </rPh>
    <rPh sb="2" eb="5">
      <t>ザイサンケン</t>
    </rPh>
    <rPh sb="5" eb="6">
      <t>トウ</t>
    </rPh>
    <rPh sb="7" eb="10">
      <t>シュトクヒ</t>
    </rPh>
    <phoneticPr fontId="1"/>
  </si>
  <si>
    <t>検査・試験・
分析費</t>
    <rPh sb="0" eb="2">
      <t>ケンサ</t>
    </rPh>
    <rPh sb="3" eb="5">
      <t>シケン</t>
    </rPh>
    <rPh sb="7" eb="9">
      <t>ブンセキ</t>
    </rPh>
    <rPh sb="9" eb="10">
      <t>ヒ</t>
    </rPh>
    <phoneticPr fontId="1"/>
  </si>
  <si>
    <t>研修・
人材育成費</t>
    <rPh sb="0" eb="2">
      <t>ケンシュウ</t>
    </rPh>
    <rPh sb="4" eb="6">
      <t>ジンザイ</t>
    </rPh>
    <rPh sb="6" eb="9">
      <t>イクセイヒ</t>
    </rPh>
    <phoneticPr fontId="1"/>
  </si>
  <si>
    <t>うち、概算払申請額</t>
    <rPh sb="3" eb="5">
      <t>ガイサン</t>
    </rPh>
    <rPh sb="5" eb="6">
      <t>バラ</t>
    </rPh>
    <rPh sb="6" eb="9">
      <t>シンセイガク</t>
    </rPh>
    <phoneticPr fontId="7"/>
  </si>
  <si>
    <t>〇</t>
  </si>
  <si>
    <r>
      <t xml:space="preserve">按分※
</t>
    </r>
    <r>
      <rPr>
        <sz val="9"/>
        <rFont val="ＭＳ 明朝"/>
        <family val="1"/>
        <charset val="128"/>
      </rPr>
      <t>該当：〇を選択</t>
    </r>
    <rPh sb="0" eb="2">
      <t>アンブン</t>
    </rPh>
    <rPh sb="9" eb="11">
      <t>センタク</t>
    </rPh>
    <phoneticPr fontId="1"/>
  </si>
  <si>
    <t>助成対象
事業費</t>
    <rPh sb="0" eb="2">
      <t>ジョセイ</t>
    </rPh>
    <rPh sb="2" eb="4">
      <t>タイショウ</t>
    </rPh>
    <rPh sb="5" eb="7">
      <t>ジギョウ</t>
    </rPh>
    <rPh sb="7" eb="8">
      <t>ヒ</t>
    </rPh>
    <phoneticPr fontId="7"/>
  </si>
  <si>
    <t>内訳</t>
    <rPh sb="0" eb="2">
      <t>ウチワケ</t>
    </rPh>
    <phoneticPr fontId="7"/>
  </si>
  <si>
    <t>委託費総額/総事業費</t>
    <rPh sb="0" eb="2">
      <t>イタク</t>
    </rPh>
    <rPh sb="2" eb="3">
      <t>ヒ</t>
    </rPh>
    <rPh sb="3" eb="5">
      <t>ソウガク</t>
    </rPh>
    <rPh sb="6" eb="10">
      <t>ソウジギョウヒ</t>
    </rPh>
    <phoneticPr fontId="7"/>
  </si>
  <si>
    <t>事業に要する経費</t>
    <rPh sb="0" eb="2">
      <t>ジギョウ</t>
    </rPh>
    <rPh sb="3" eb="4">
      <t>ヨウ</t>
    </rPh>
    <rPh sb="6" eb="8">
      <t>ケイヒ</t>
    </rPh>
    <phoneticPr fontId="7"/>
  </si>
  <si>
    <t>（税込）</t>
    <rPh sb="1" eb="3">
      <t>ゼイコミ</t>
    </rPh>
    <phoneticPr fontId="7"/>
  </si>
  <si>
    <t>（税抜）</t>
    <rPh sb="1" eb="3">
      <t>ゼイヌキ</t>
    </rPh>
    <phoneticPr fontId="7"/>
  </si>
  <si>
    <t>助成事業に
要する経費</t>
    <rPh sb="0" eb="2">
      <t>ジョセイ</t>
    </rPh>
    <rPh sb="2" eb="4">
      <t>ジギョウ</t>
    </rPh>
    <rPh sb="6" eb="7">
      <t>ヨウ</t>
    </rPh>
    <rPh sb="9" eb="11">
      <t>ケイヒ</t>
    </rPh>
    <phoneticPr fontId="1"/>
  </si>
  <si>
    <t>概算払希望額</t>
    <rPh sb="0" eb="2">
      <t>ガイサン</t>
    </rPh>
    <rPh sb="2" eb="3">
      <t>バラ</t>
    </rPh>
    <rPh sb="3" eb="6">
      <t>キボウガク</t>
    </rPh>
    <phoneticPr fontId="1"/>
  </si>
  <si>
    <t>６　開発する商品やサービス等の目標</t>
    <rPh sb="2" eb="4">
      <t>カイハツ</t>
    </rPh>
    <rPh sb="6" eb="8">
      <t>ショウヒン</t>
    </rPh>
    <rPh sb="13" eb="14">
      <t>トウ</t>
    </rPh>
    <rPh sb="15" eb="17">
      <t>モクヒョウ</t>
    </rPh>
    <phoneticPr fontId="1"/>
  </si>
  <si>
    <t>支出明細書（計画）１年目</t>
    <rPh sb="0" eb="1">
      <t>シ</t>
    </rPh>
    <rPh sb="1" eb="2">
      <t>デ</t>
    </rPh>
    <rPh sb="2" eb="3">
      <t>メイ</t>
    </rPh>
    <rPh sb="3" eb="4">
      <t>ボソ</t>
    </rPh>
    <rPh sb="4" eb="5">
      <t>ショ</t>
    </rPh>
    <rPh sb="6" eb="7">
      <t>ケイ</t>
    </rPh>
    <rPh sb="7" eb="8">
      <t>ガ</t>
    </rPh>
    <rPh sb="10" eb="12">
      <t>ネンメ</t>
    </rPh>
    <phoneticPr fontId="1"/>
  </si>
  <si>
    <t>支出明細書（計画）２年目</t>
    <rPh sb="0" eb="1">
      <t>シ</t>
    </rPh>
    <rPh sb="1" eb="2">
      <t>デ</t>
    </rPh>
    <rPh sb="2" eb="3">
      <t>メイ</t>
    </rPh>
    <rPh sb="3" eb="4">
      <t>ボソ</t>
    </rPh>
    <rPh sb="4" eb="5">
      <t>ショ</t>
    </rPh>
    <rPh sb="6" eb="7">
      <t>ケイ</t>
    </rPh>
    <rPh sb="7" eb="8">
      <t>ガ</t>
    </rPh>
    <rPh sb="10" eb="12">
      <t>ネンメ</t>
    </rPh>
    <phoneticPr fontId="1"/>
  </si>
  <si>
    <t>商品・サービス等完成　　　　　３年目</t>
    <rPh sb="0" eb="2">
      <t>ショウヒン</t>
    </rPh>
    <rPh sb="7" eb="8">
      <t>トウ</t>
    </rPh>
    <rPh sb="8" eb="10">
      <t>カンセイ</t>
    </rPh>
    <rPh sb="16" eb="18">
      <t>ネンメ</t>
    </rPh>
    <phoneticPr fontId="1"/>
  </si>
  <si>
    <t>新たに取り組む商品の開発や改良</t>
  </si>
  <si>
    <t>B</t>
  </si>
  <si>
    <t>開発や改良した商品の販路開拓</t>
  </si>
  <si>
    <t>C</t>
  </si>
  <si>
    <t>県産農林水畜産物の高品質化やブランド化、安定供給のための取組</t>
  </si>
  <si>
    <t>D</t>
  </si>
  <si>
    <t>商品開発と併せた衛生管理の改善や農業生産工程管理、産業財産権等の取得</t>
  </si>
  <si>
    <t>E</t>
  </si>
  <si>
    <t>県産農林水畜産物を活用したメニュー提供等の新たなサービス事業の展開</t>
  </si>
  <si>
    <t>F</t>
  </si>
  <si>
    <t>G</t>
  </si>
  <si>
    <t>区分</t>
    <rPh sb="0" eb="2">
      <t>クブン</t>
    </rPh>
    <phoneticPr fontId="7"/>
  </si>
  <si>
    <t>A～Eに付随する告知媒体等を活用したＰＲや周知活動</t>
    <phoneticPr fontId="7"/>
  </si>
  <si>
    <t>A～Eに付随するマーケティング等の必要な調査</t>
    <rPh sb="20" eb="22">
      <t>チョウサ</t>
    </rPh>
    <phoneticPr fontId="7"/>
  </si>
  <si>
    <t>助成対象事業費</t>
    <rPh sb="0" eb="2">
      <t>ジョセイ</t>
    </rPh>
    <rPh sb="2" eb="4">
      <t>タイショウ</t>
    </rPh>
    <rPh sb="4" eb="6">
      <t>ジギョウ</t>
    </rPh>
    <rPh sb="6" eb="7">
      <t>ヒ</t>
    </rPh>
    <phoneticPr fontId="7"/>
  </si>
  <si>
    <t>A</t>
    <phoneticPr fontId="7"/>
  </si>
  <si>
    <t>計</t>
    <rPh sb="0" eb="1">
      <t>ケイ</t>
    </rPh>
    <phoneticPr fontId="7"/>
  </si>
  <si>
    <r>
      <t xml:space="preserve">申請
</t>
    </r>
    <r>
      <rPr>
        <sz val="9"/>
        <rFont val="ＭＳ 明朝"/>
        <family val="1"/>
        <charset val="128"/>
      </rPr>
      <t>○を選択</t>
    </r>
    <rPh sb="0" eb="2">
      <t>シンセイ</t>
    </rPh>
    <rPh sb="6" eb="8">
      <t>センタク</t>
    </rPh>
    <phoneticPr fontId="7"/>
  </si>
  <si>
    <t>内容</t>
    <rPh sb="0" eb="2">
      <t>ナイヨウ</t>
    </rPh>
    <phoneticPr fontId="7"/>
  </si>
  <si>
    <t>※　上記①や②以外に目標を設定する場合に下記の欄に記載してください。</t>
    <phoneticPr fontId="7"/>
  </si>
  <si>
    <t>７　事業費の内訳（計画）</t>
    <rPh sb="2" eb="5">
      <t>ジギョウヒ</t>
    </rPh>
    <rPh sb="6" eb="8">
      <t>ウチワケ</t>
    </rPh>
    <rPh sb="9" eb="11">
      <t>ケイカク</t>
    </rPh>
    <phoneticPr fontId="1"/>
  </si>
  <si>
    <r>
      <t xml:space="preserve">区分
</t>
    </r>
    <r>
      <rPr>
        <sz val="9"/>
        <rFont val="ＭＳ 明朝"/>
        <family val="1"/>
        <charset val="128"/>
      </rPr>
      <t>A～G
から
選択</t>
    </r>
    <rPh sb="0" eb="2">
      <t>クブン</t>
    </rPh>
    <rPh sb="11" eb="13">
      <t>センタク</t>
    </rPh>
    <phoneticPr fontId="1"/>
  </si>
  <si>
    <t>細菌検査、栄養分析、33,000×2回</t>
    <rPh sb="0" eb="2">
      <t>サイキン</t>
    </rPh>
    <rPh sb="2" eb="4">
      <t>ケンサ</t>
    </rPh>
    <rPh sb="5" eb="7">
      <t>エイヨウ</t>
    </rPh>
    <rPh sb="7" eb="9">
      <t>ブンセキ</t>
    </rPh>
    <rPh sb="18" eb="19">
      <t>カイ</t>
    </rPh>
    <phoneticPr fontId="7"/>
  </si>
  <si>
    <t>試作パッケージ、チラシデザイン一式（２商品）</t>
    <rPh sb="0" eb="2">
      <t>シサク</t>
    </rPh>
    <rPh sb="15" eb="17">
      <t>イッシキ</t>
    </rPh>
    <rPh sb="19" eb="21">
      <t>ショウヒン</t>
    </rPh>
    <phoneticPr fontId="7"/>
  </si>
  <si>
    <t>米粉加工　2,200/10kg×30</t>
    <rPh sb="0" eb="2">
      <t>コメコ</t>
    </rPh>
    <rPh sb="2" eb="4">
      <t>カコウ</t>
    </rPh>
    <phoneticPr fontId="7"/>
  </si>
  <si>
    <t>賞味期限検査
44,000×2回</t>
    <rPh sb="0" eb="2">
      <t>ショウミ</t>
    </rPh>
    <rPh sb="2" eb="4">
      <t>キゲン</t>
    </rPh>
    <rPh sb="4" eb="6">
      <t>ケンサ</t>
    </rPh>
    <rPh sb="15" eb="16">
      <t>カイ</t>
    </rPh>
    <phoneticPr fontId="7"/>
  </si>
  <si>
    <t>A</t>
  </si>
  <si>
    <t>試作パッケージ作成（300枚×２商品）</t>
    <rPh sb="0" eb="2">
      <t>シサク</t>
    </rPh>
    <rPh sb="7" eb="9">
      <t>サクセイ</t>
    </rPh>
    <rPh sb="13" eb="14">
      <t>マイ</t>
    </rPh>
    <rPh sb="16" eb="18">
      <t>ショウヒン</t>
    </rPh>
    <phoneticPr fontId="7"/>
  </si>
  <si>
    <t>チラシ　1000枚</t>
    <rPh sb="8" eb="9">
      <t>マイ</t>
    </rPh>
    <phoneticPr fontId="7"/>
  </si>
  <si>
    <t>FOODEXJAPAN2025出展料</t>
    <phoneticPr fontId="7"/>
  </si>
  <si>
    <t>FOODEXJAPAN2025ブース料（装飾パッケージ）</t>
    <rPh sb="18" eb="19">
      <t>リョウ</t>
    </rPh>
    <rPh sb="20" eb="22">
      <t>ソウショク</t>
    </rPh>
    <phoneticPr fontId="7"/>
  </si>
  <si>
    <t>B</t>
    <phoneticPr fontId="7"/>
  </si>
  <si>
    <t>2025</t>
    <phoneticPr fontId="7"/>
  </si>
  <si>
    <t>（仮称）サキホコレ○○サンド</t>
    <phoneticPr fontId="7"/>
  </si>
  <si>
    <t>米（サキホコレ）</t>
    <rPh sb="0" eb="1">
      <t>コメ</t>
    </rPh>
    <phoneticPr fontId="7"/>
  </si>
  <si>
    <t>サキホコレ　300kg
　16,200/30kg×10袋</t>
    <rPh sb="27" eb="28">
      <t>フクロ</t>
    </rPh>
    <phoneticPr fontId="7"/>
  </si>
  <si>
    <t>バター、糖類、卵ほか（参考見積参照）</t>
    <rPh sb="4" eb="6">
      <t>トウルイ</t>
    </rPh>
    <rPh sb="7" eb="8">
      <t>タマゴ</t>
    </rPh>
    <rPh sb="11" eb="13">
      <t>サンコウ</t>
    </rPh>
    <rPh sb="13" eb="15">
      <t>ミツモリ</t>
    </rPh>
    <rPh sb="15" eb="17">
      <t>サンショウ</t>
    </rPh>
    <phoneticPr fontId="7"/>
  </si>
  <si>
    <t>2025</t>
    <phoneticPr fontId="7"/>
  </si>
  <si>
    <t>(仮称）サキホコレロールケーキ</t>
    <rPh sb="1" eb="3">
      <t>カショウ</t>
    </rPh>
    <phoneticPr fontId="7"/>
  </si>
  <si>
    <t>中間流通業者</t>
    <rPh sb="0" eb="2">
      <t>チュウカン</t>
    </rPh>
    <rPh sb="2" eb="4">
      <t>リュウツウ</t>
    </rPh>
    <rPh sb="4" eb="6">
      <t>ギョウシャ</t>
    </rPh>
    <phoneticPr fontId="7"/>
  </si>
  <si>
    <t>自社直販（店舗、ECサイト）</t>
    <rPh sb="0" eb="2">
      <t>ジシャ</t>
    </rPh>
    <rPh sb="2" eb="4">
      <t>チョクハン</t>
    </rPh>
    <rPh sb="5" eb="7">
      <t>テンポ</t>
    </rPh>
    <phoneticPr fontId="7"/>
  </si>
  <si>
    <t>量販店への直接販売</t>
    <rPh sb="0" eb="3">
      <t>リョウハンテン</t>
    </rPh>
    <rPh sb="5" eb="7">
      <t>チョクセツ</t>
    </rPh>
    <rPh sb="7" eb="9">
      <t>ハンバイ</t>
    </rPh>
    <phoneticPr fontId="7"/>
  </si>
  <si>
    <t>個</t>
    <rPh sb="0" eb="1">
      <t>コ</t>
    </rPh>
    <phoneticPr fontId="7"/>
  </si>
  <si>
    <t>円</t>
    <rPh sb="0" eb="1">
      <t>エン</t>
    </rPh>
    <phoneticPr fontId="7"/>
  </si>
  <si>
    <t>箱</t>
    <rPh sb="0" eb="1">
      <t>ハコ</t>
    </rPh>
    <phoneticPr fontId="7"/>
  </si>
  <si>
    <t>（特定費用）</t>
    <rPh sb="1" eb="3">
      <t>トクテイ</t>
    </rPh>
    <rPh sb="3" eb="5">
      <t>ヒヨウ</t>
    </rPh>
    <phoneticPr fontId="7"/>
  </si>
  <si>
    <r>
      <t xml:space="preserve">リース・
レンタル料
</t>
    </r>
    <r>
      <rPr>
        <sz val="9"/>
        <rFont val="ＭＳ 明朝"/>
        <family val="1"/>
        <charset val="128"/>
      </rPr>
      <t>（特定費用）</t>
    </r>
    <rPh sb="9" eb="10">
      <t>リョウ</t>
    </rPh>
    <phoneticPr fontId="1"/>
  </si>
  <si>
    <r>
      <t xml:space="preserve">試作費
</t>
    </r>
    <r>
      <rPr>
        <sz val="9"/>
        <rFont val="ＭＳ 明朝"/>
        <family val="1"/>
        <charset val="128"/>
      </rPr>
      <t>（特定費用）</t>
    </r>
    <rPh sb="0" eb="2">
      <t>シサク</t>
    </rPh>
    <rPh sb="2" eb="3">
      <t>ヒ</t>
    </rPh>
    <rPh sb="5" eb="7">
      <t>トクテイ</t>
    </rPh>
    <rPh sb="7" eb="9">
      <t>ヒヨウ</t>
    </rPh>
    <phoneticPr fontId="1"/>
  </si>
  <si>
    <r>
      <t xml:space="preserve">委託費
</t>
    </r>
    <r>
      <rPr>
        <sz val="9"/>
        <rFont val="ＭＳ 明朝"/>
        <family val="1"/>
        <charset val="128"/>
      </rPr>
      <t>（特定費用）</t>
    </r>
    <rPh sb="0" eb="3">
      <t>イタクヒ</t>
    </rPh>
    <phoneticPr fontId="1"/>
  </si>
  <si>
    <r>
      <rPr>
        <sz val="10"/>
        <rFont val="ＭＳ 明朝"/>
        <family val="1"/>
        <charset val="128"/>
      </rPr>
      <t>展示会等出展料</t>
    </r>
    <r>
      <rPr>
        <sz val="11"/>
        <rFont val="ＭＳ 明朝"/>
        <family val="1"/>
        <charset val="128"/>
      </rPr>
      <t xml:space="preserve">
</t>
    </r>
    <r>
      <rPr>
        <sz val="9"/>
        <rFont val="ＭＳ 明朝"/>
        <family val="1"/>
        <charset val="128"/>
      </rPr>
      <t>（特定費用）</t>
    </r>
    <rPh sb="0" eb="3">
      <t>テンジカイ</t>
    </rPh>
    <rPh sb="3" eb="4">
      <t>トウ</t>
    </rPh>
    <rPh sb="4" eb="7">
      <t>シュッテンリョウ</t>
    </rPh>
    <rPh sb="9" eb="11">
      <t>トクテイ</t>
    </rPh>
    <rPh sb="11" eb="13">
      <t>ヒヨウ</t>
    </rPh>
    <phoneticPr fontId="1"/>
  </si>
  <si>
    <t>FOODEXJAPAN出展旅費（東京４泊５日、□△ ×○、○○　○○（出張者氏名））
航空機パック77,000×2名</t>
    <rPh sb="35" eb="38">
      <t>シュッチョウシャ</t>
    </rPh>
    <rPh sb="38" eb="40">
      <t>シメイ</t>
    </rPh>
    <phoneticPr fontId="7"/>
  </si>
  <si>
    <t>原材料の仕入れにかかる支払いサイトが短く、自己資金に余裕がないため。</t>
    <rPh sb="0" eb="3">
      <t>ゲンザイリョウ</t>
    </rPh>
    <rPh sb="4" eb="6">
      <t>シイ</t>
    </rPh>
    <rPh sb="11" eb="13">
      <t>シハラ</t>
    </rPh>
    <rPh sb="18" eb="19">
      <t>ミジカ</t>
    </rPh>
    <rPh sb="21" eb="23">
      <t>ジコ</t>
    </rPh>
    <rPh sb="23" eb="25">
      <t>シキン</t>
    </rPh>
    <rPh sb="26" eb="28">
      <t>ヨユウ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</si>
</sst>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_ * #,##0_ ;_ * \-#,##0_ ;_ * &quot; &quot;_ ;_ @_ "/>
    <numFmt numFmtId="177" formatCode="#,##0_ "/>
    <numFmt numFmtId="178" formatCode="#,##0&quot;円&quot;_ "/>
    <numFmt numFmtId="179" formatCode="#,##0&quot;円&quot;"/>
    <numFmt numFmtId="180" formatCode="_ * #,##0_ ;_ * \-#,##0_ ;_ * &quot;　&quot;_ ;_ @_ "/>
    <numFmt numFmtId="181" formatCode="#,##0&quot;円&quot;&quot; &quot;"/>
    <numFmt numFmtId="182" formatCode="0_);[Red]\(0\)"/>
    <numFmt numFmtId="183" formatCode="0.0%"/>
  </numFmts>
  <fonts count="21">
    <font>
      <sz val="11"/>
      <color theme="1"/>
      <name val="ＭＳ Ｐゴシック"/>
      <family val="3"/>
      <scheme val="minor"/>
    </font>
    <font>
      <sz val="6"/>
      <name val="ＭＳ Ｐゴシック"/>
      <family val="3"/>
      <scheme val="minor"/>
    </font>
    <font>
      <sz val="11"/>
      <color theme="1"/>
      <name val="ＭＳ Ｐゴシック"/>
      <family val="3"/>
      <scheme val="minor"/>
    </font>
    <font>
      <sz val="11"/>
      <name val="ＭＳ 明朝"/>
      <family val="1"/>
    </font>
    <font>
      <sz val="11"/>
      <name val="ＭＳ Ｐゴシック"/>
      <family val="3"/>
      <scheme val="minor"/>
    </font>
    <font>
      <u/>
      <sz val="11"/>
      <name val="ＭＳ 明朝"/>
      <family val="1"/>
      <charset val="128"/>
    </font>
    <font>
      <sz val="9"/>
      <name val="ＭＳ 明朝"/>
      <family val="1"/>
      <charset val="128"/>
    </font>
    <font>
      <sz val="6"/>
      <name val="ＭＳ Ｐゴシック"/>
      <family val="3"/>
      <charset val="128"/>
      <scheme val="minor"/>
    </font>
    <font>
      <b/>
      <sz val="9"/>
      <color indexed="81"/>
      <name val="MS P ゴシック"/>
      <family val="3"/>
      <charset val="128"/>
    </font>
    <font>
      <sz val="9"/>
      <color indexed="81"/>
      <name val="MS P ゴシック"/>
      <family val="3"/>
      <charset val="128"/>
    </font>
    <font>
      <b/>
      <sz val="10"/>
      <color indexed="81"/>
      <name val="MS P ゴシック"/>
      <family val="3"/>
      <charset val="128"/>
    </font>
    <font>
      <sz val="11"/>
      <name val="ＭＳ 明朝"/>
      <family val="1"/>
      <charset val="128"/>
    </font>
    <font>
      <sz val="11"/>
      <color theme="1"/>
      <name val="ＭＳ 明朝"/>
      <family val="1"/>
      <charset val="128"/>
    </font>
    <font>
      <sz val="10"/>
      <name val="ＭＳ 明朝"/>
      <family val="1"/>
      <charset val="128"/>
    </font>
    <font>
      <sz val="10.5"/>
      <name val="ＭＳ 明朝"/>
      <family val="1"/>
      <charset val="128"/>
    </font>
    <font>
      <b/>
      <sz val="11"/>
      <name val="ＭＳ 明朝"/>
      <family val="1"/>
    </font>
    <font>
      <sz val="8"/>
      <name val="ＭＳ 明朝"/>
      <family val="1"/>
      <charset val="128"/>
    </font>
    <font>
      <sz val="14"/>
      <name val="ＭＳ 明朝"/>
      <family val="1"/>
      <charset val="128"/>
    </font>
    <font>
      <sz val="12"/>
      <name val="ＭＳ 明朝"/>
      <family val="1"/>
      <charset val="128"/>
    </font>
    <font>
      <sz val="11"/>
      <color rgb="FFFF0000"/>
      <name val="ＭＳ 明朝"/>
      <family val="1"/>
      <charset val="128"/>
    </font>
    <font>
      <b/>
      <sz val="10"/>
      <color indexed="10"/>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DECDB"/>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34998626667073579"/>
        <bgColor indexed="64"/>
      </patternFill>
    </fill>
  </fills>
  <borders count="7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style="thin">
        <color auto="1"/>
      </top>
      <bottom/>
      <diagonal/>
    </border>
    <border>
      <left style="thin">
        <color auto="1"/>
      </left>
      <right/>
      <top style="hair">
        <color auto="1"/>
      </top>
      <bottom/>
      <diagonal/>
    </border>
    <border>
      <left/>
      <right/>
      <top style="thin">
        <color auto="1"/>
      </top>
      <bottom/>
      <diagonal/>
    </border>
    <border>
      <left style="thin">
        <color auto="1"/>
      </left>
      <right/>
      <top style="thin">
        <color auto="1"/>
      </top>
      <bottom style="hair">
        <color auto="1"/>
      </bottom>
      <diagonal/>
    </border>
    <border>
      <left/>
      <right/>
      <top/>
      <bottom style="thin">
        <color auto="1"/>
      </bottom>
      <diagonal/>
    </border>
    <border>
      <left/>
      <right style="thin">
        <color auto="1"/>
      </right>
      <top style="thin">
        <color auto="1"/>
      </top>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style="medium">
        <color auto="1"/>
      </top>
      <bottom/>
      <diagonal/>
    </border>
    <border>
      <left style="thin">
        <color auto="1"/>
      </left>
      <right style="thin">
        <color auto="1"/>
      </right>
      <top/>
      <bottom style="medium">
        <color auto="1"/>
      </bottom>
      <diagonal/>
    </border>
    <border>
      <left/>
      <right/>
      <top style="hair">
        <color auto="1"/>
      </top>
      <bottom style="hair">
        <color auto="1"/>
      </bottom>
      <diagonal/>
    </border>
    <border>
      <left/>
      <right/>
      <top style="hair">
        <color auto="1"/>
      </top>
      <bottom/>
      <diagonal/>
    </border>
    <border>
      <left style="medium">
        <color indexed="64"/>
      </left>
      <right/>
      <top style="medium">
        <color indexed="64"/>
      </top>
      <bottom style="medium">
        <color indexed="64"/>
      </bottom>
      <diagonal/>
    </border>
    <border>
      <left/>
      <right style="thin">
        <color auto="1"/>
      </right>
      <top style="thin">
        <color auto="1"/>
      </top>
      <bottom style="hair">
        <color auto="1"/>
      </bottom>
      <diagonal/>
    </border>
    <border>
      <left/>
      <right style="thin">
        <color auto="1"/>
      </right>
      <top/>
      <bottom/>
      <diagonal/>
    </border>
    <border>
      <left/>
      <right style="thin">
        <color auto="1"/>
      </right>
      <top style="hair">
        <color auto="1"/>
      </top>
      <bottom/>
      <diagonal/>
    </border>
    <border>
      <left/>
      <right style="thin">
        <color auto="1"/>
      </right>
      <top/>
      <bottom style="hair">
        <color auto="1"/>
      </bottom>
      <diagonal/>
    </border>
    <border>
      <left/>
      <right style="thin">
        <color auto="1"/>
      </right>
      <top/>
      <bottom style="thin">
        <color auto="1"/>
      </bottom>
      <diagonal/>
    </border>
    <border>
      <left/>
      <right style="thin">
        <color auto="1"/>
      </right>
      <top style="hair">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hair">
        <color auto="1"/>
      </bottom>
      <diagonal/>
    </border>
    <border diagonalUp="1">
      <left style="thin">
        <color auto="1"/>
      </left>
      <right style="thin">
        <color auto="1"/>
      </right>
      <top style="thin">
        <color auto="1"/>
      </top>
      <bottom style="thin">
        <color auto="1"/>
      </bottom>
      <diagonal style="thin">
        <color auto="1"/>
      </diagonal>
    </border>
    <border>
      <left/>
      <right style="medium">
        <color indexed="64"/>
      </right>
      <top style="medium">
        <color indexed="64"/>
      </top>
      <bottom style="medium">
        <color indexed="64"/>
      </bottom>
      <diagonal/>
    </border>
    <border>
      <left style="thin">
        <color auto="1"/>
      </left>
      <right/>
      <top style="hair">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right/>
      <top style="hair">
        <color auto="1"/>
      </top>
      <bottom style="thin">
        <color auto="1"/>
      </bottom>
      <diagonal/>
    </border>
    <border>
      <left/>
      <right/>
      <top style="hair">
        <color auto="1"/>
      </top>
      <bottom style="medium">
        <color auto="1"/>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medium">
        <color auto="1"/>
      </bottom>
      <diagonal/>
    </border>
    <border>
      <left/>
      <right style="hair">
        <color auto="1"/>
      </right>
      <top style="medium">
        <color auto="1"/>
      </top>
      <bottom style="medium">
        <color auto="1"/>
      </bottom>
      <diagonal/>
    </border>
    <border>
      <left/>
      <right/>
      <top style="medium">
        <color indexed="64"/>
      </top>
      <bottom style="medium">
        <color indexed="64"/>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thin">
        <color auto="1"/>
      </top>
      <bottom style="thin">
        <color auto="1"/>
      </bottom>
      <diagonal/>
    </border>
    <border>
      <left style="hair">
        <color auto="1"/>
      </left>
      <right style="thin">
        <color auto="1"/>
      </right>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diagonal/>
    </border>
    <border>
      <left style="hair">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thin">
        <color auto="1"/>
      </right>
      <top style="medium">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diagonalUp="1">
      <left/>
      <right style="thin">
        <color auto="1"/>
      </right>
      <top style="hair">
        <color auto="1"/>
      </top>
      <bottom style="hair">
        <color auto="1"/>
      </bottom>
      <diagonal style="hair">
        <color auto="1"/>
      </diagonal>
    </border>
    <border diagonalUp="1">
      <left/>
      <right style="thin">
        <color indexed="64"/>
      </right>
      <top style="thin">
        <color indexed="64"/>
      </top>
      <bottom style="thin">
        <color indexed="64"/>
      </bottom>
      <diagonal style="hair">
        <color auto="1"/>
      </diagonal>
    </border>
    <border diagonalUp="1">
      <left/>
      <right/>
      <top/>
      <bottom style="hair">
        <color auto="1"/>
      </bottom>
      <diagonal style="hair">
        <color auto="1"/>
      </diagonal>
    </border>
    <border diagonalUp="1">
      <left style="thin">
        <color indexed="64"/>
      </left>
      <right style="thin">
        <color indexed="64"/>
      </right>
      <top style="thin">
        <color indexed="64"/>
      </top>
      <bottom/>
      <diagonal style="hair">
        <color auto="1"/>
      </diagonal>
    </border>
    <border diagonalUp="1">
      <left style="thin">
        <color indexed="64"/>
      </left>
      <right style="thin">
        <color indexed="64"/>
      </right>
      <top/>
      <bottom style="thin">
        <color indexed="64"/>
      </bottom>
      <diagonal style="hair">
        <color auto="1"/>
      </diagonal>
    </border>
    <border diagonalUp="1">
      <left/>
      <right style="thin">
        <color indexed="64"/>
      </right>
      <top/>
      <bottom style="thin">
        <color indexed="64"/>
      </bottom>
      <diagonal style="hair">
        <color auto="1"/>
      </diagonal>
    </border>
    <border diagonalUp="1">
      <left style="thin">
        <color indexed="64"/>
      </left>
      <right style="thin">
        <color indexed="64"/>
      </right>
      <top style="hair">
        <color auto="1"/>
      </top>
      <bottom style="hair">
        <color auto="1"/>
      </bottom>
      <diagonal style="hair">
        <color auto="1"/>
      </diagonal>
    </border>
    <border diagonalUp="1">
      <left/>
      <right/>
      <top/>
      <bottom style="thin">
        <color auto="1"/>
      </bottom>
      <diagonal style="hair">
        <color auto="1"/>
      </diagonal>
    </border>
    <border diagonalUp="1">
      <left/>
      <right/>
      <top style="hair">
        <color auto="1"/>
      </top>
      <bottom style="hair">
        <color auto="1"/>
      </bottom>
      <diagonal style="hair">
        <color auto="1"/>
      </diagonal>
    </border>
    <border diagonalUp="1">
      <left/>
      <right/>
      <top/>
      <bottom/>
      <diagonal style="hair">
        <color auto="1"/>
      </diagonal>
    </border>
    <border>
      <left style="thin">
        <color auto="1"/>
      </left>
      <right/>
      <top style="medium">
        <color auto="1"/>
      </top>
      <bottom style="thin">
        <color auto="1"/>
      </bottom>
      <diagonal/>
    </border>
    <border>
      <left/>
      <right/>
      <top style="medium">
        <color auto="1"/>
      </top>
      <bottom style="thin">
        <color auto="1"/>
      </bottom>
      <diagonal/>
    </border>
    <border>
      <left/>
      <right style="hair">
        <color auto="1"/>
      </right>
      <top style="medium">
        <color auto="1"/>
      </top>
      <bottom style="thin">
        <color auto="1"/>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68">
    <xf numFmtId="0" fontId="0" fillId="0" borderId="0" xfId="0">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4" fillId="2" borderId="0" xfId="0" applyFont="1" applyFill="1">
      <alignment vertical="center"/>
    </xf>
    <xf numFmtId="0" fontId="3" fillId="2" borderId="3" xfId="0" applyFont="1" applyFill="1" applyBorder="1" applyAlignment="1">
      <alignment horizontal="center" vertical="center"/>
    </xf>
    <xf numFmtId="0" fontId="4" fillId="2" borderId="0" xfId="0" applyFont="1" applyFill="1" applyAlignment="1">
      <alignment horizontal="left" vertical="center"/>
    </xf>
    <xf numFmtId="180" fontId="3" fillId="3" borderId="1" xfId="0" applyNumberFormat="1" applyFont="1" applyFill="1" applyBorder="1" applyAlignment="1">
      <alignment horizontal="right" vertical="center"/>
    </xf>
    <xf numFmtId="0" fontId="3" fillId="2" borderId="3" xfId="0" applyFont="1" applyFill="1" applyBorder="1">
      <alignment vertical="center"/>
    </xf>
    <xf numFmtId="0" fontId="4" fillId="2" borderId="0" xfId="0" applyFont="1" applyFill="1" applyAlignment="1">
      <alignment horizontal="center" vertical="center"/>
    </xf>
    <xf numFmtId="0" fontId="3" fillId="2" borderId="7" xfId="0" applyFont="1" applyFill="1" applyBorder="1" applyAlignment="1">
      <alignment horizontal="distributed" vertical="center" wrapText="1" indent="1"/>
    </xf>
    <xf numFmtId="0" fontId="3" fillId="2" borderId="8" xfId="0" applyFont="1" applyFill="1" applyBorder="1" applyAlignment="1">
      <alignment horizontal="distributed" vertical="center" wrapText="1" indent="1"/>
    </xf>
    <xf numFmtId="0" fontId="3" fillId="2" borderId="17" xfId="0" applyFont="1" applyFill="1" applyBorder="1" applyAlignment="1">
      <alignment horizontal="distributed" vertical="center" wrapText="1" indent="1"/>
    </xf>
    <xf numFmtId="0" fontId="3" fillId="2" borderId="19" xfId="0" applyFont="1" applyFill="1" applyBorder="1" applyAlignment="1">
      <alignment horizontal="distributed" vertical="center" wrapText="1" indent="1"/>
    </xf>
    <xf numFmtId="0" fontId="3" fillId="2" borderId="4" xfId="0" applyFont="1" applyFill="1" applyBorder="1" applyAlignment="1">
      <alignment horizontal="distributed" vertical="center" indent="1"/>
    </xf>
    <xf numFmtId="180" fontId="3" fillId="3" borderId="4" xfId="0" applyNumberFormat="1" applyFont="1" applyFill="1" applyBorder="1">
      <alignment vertical="center"/>
    </xf>
    <xf numFmtId="0" fontId="3" fillId="2" borderId="8" xfId="0" applyFont="1" applyFill="1" applyBorder="1" applyAlignment="1">
      <alignment horizontal="center" vertical="center" wrapText="1"/>
    </xf>
    <xf numFmtId="176" fontId="3" fillId="3" borderId="12" xfId="0" applyNumberFormat="1" applyFont="1" applyFill="1" applyBorder="1">
      <alignment vertical="center"/>
    </xf>
    <xf numFmtId="176" fontId="3" fillId="3" borderId="63" xfId="0" applyNumberFormat="1" applyFont="1" applyFill="1" applyBorder="1">
      <alignment vertical="center"/>
    </xf>
    <xf numFmtId="0" fontId="3" fillId="2" borderId="1" xfId="0" applyFont="1" applyFill="1" applyBorder="1" applyAlignment="1">
      <alignment horizontal="distributed" vertical="center" wrapText="1" indent="1"/>
    </xf>
    <xf numFmtId="0" fontId="3" fillId="2" borderId="55" xfId="0" applyFont="1" applyFill="1" applyBorder="1" applyAlignment="1">
      <alignment horizontal="distributed" vertical="center" wrapText="1" indent="1"/>
    </xf>
    <xf numFmtId="180" fontId="3" fillId="3" borderId="55" xfId="0" applyNumberFormat="1" applyFont="1" applyFill="1" applyBorder="1" applyAlignment="1">
      <alignment horizontal="right"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lignment vertical="center"/>
    </xf>
    <xf numFmtId="0" fontId="3" fillId="2" borderId="63" xfId="0" applyFont="1" applyFill="1" applyBorder="1">
      <alignment vertical="center"/>
    </xf>
    <xf numFmtId="0" fontId="11" fillId="0" borderId="0" xfId="0" applyFont="1">
      <alignment vertical="center"/>
    </xf>
    <xf numFmtId="177" fontId="11" fillId="0" borderId="0" xfId="0" applyNumberFormat="1" applyFont="1" applyAlignment="1">
      <alignment horizontal="center" vertical="center"/>
    </xf>
    <xf numFmtId="177" fontId="11" fillId="0" borderId="0" xfId="0" applyNumberFormat="1" applyFont="1">
      <alignment vertical="center"/>
    </xf>
    <xf numFmtId="38" fontId="11" fillId="0" borderId="0" xfId="1" applyFont="1" applyFill="1">
      <alignment vertical="center"/>
    </xf>
    <xf numFmtId="0" fontId="11" fillId="0" borderId="0" xfId="0" applyFont="1" applyAlignment="1">
      <alignment horizontal="left" vertical="center"/>
    </xf>
    <xf numFmtId="177" fontId="11" fillId="0" borderId="0" xfId="0" applyNumberFormat="1" applyFont="1" applyAlignment="1">
      <alignment horizontal="left" vertical="center"/>
    </xf>
    <xf numFmtId="0" fontId="11" fillId="0" borderId="0" xfId="0" applyFont="1" applyAlignment="1">
      <alignment horizontal="center" vertical="center" wrapText="1"/>
    </xf>
    <xf numFmtId="38" fontId="11" fillId="0" borderId="0" xfId="1" applyFont="1" applyFill="1" applyBorder="1" applyAlignment="1">
      <alignment horizontal="left" vertical="center" wrapText="1"/>
    </xf>
    <xf numFmtId="180" fontId="11" fillId="0" borderId="12" xfId="0" applyNumberFormat="1" applyFont="1" applyBorder="1">
      <alignment vertical="center"/>
    </xf>
    <xf numFmtId="180" fontId="11" fillId="0" borderId="12" xfId="0" applyNumberFormat="1" applyFont="1" applyBorder="1" applyAlignment="1">
      <alignment horizontal="center" vertical="center"/>
    </xf>
    <xf numFmtId="180" fontId="11" fillId="0" borderId="8" xfId="0" applyNumberFormat="1" applyFont="1" applyBorder="1">
      <alignment vertical="center"/>
    </xf>
    <xf numFmtId="180" fontId="11" fillId="0" borderId="8" xfId="0" applyNumberFormat="1" applyFont="1" applyBorder="1" applyAlignment="1">
      <alignment horizontal="center" vertical="center"/>
    </xf>
    <xf numFmtId="38" fontId="11" fillId="0" borderId="0" xfId="1" applyFont="1" applyFill="1" applyBorder="1" applyAlignment="1">
      <alignment horizontal="center" vertical="center"/>
    </xf>
    <xf numFmtId="38" fontId="11" fillId="0" borderId="0" xfId="1" applyFont="1" applyFill="1" applyAlignment="1">
      <alignment horizontal="center" vertical="center" wrapText="1"/>
    </xf>
    <xf numFmtId="180" fontId="11" fillId="0" borderId="5" xfId="0" applyNumberFormat="1" applyFont="1" applyBorder="1">
      <alignment vertical="center"/>
    </xf>
    <xf numFmtId="180" fontId="11" fillId="0" borderId="9" xfId="0" applyNumberFormat="1" applyFont="1" applyBorder="1">
      <alignment vertical="center"/>
    </xf>
    <xf numFmtId="180" fontId="11" fillId="0" borderId="5" xfId="0" applyNumberFormat="1" applyFont="1" applyBorder="1" applyAlignment="1">
      <alignment horizontal="center" vertical="center"/>
    </xf>
    <xf numFmtId="180" fontId="11" fillId="0" borderId="9" xfId="0" applyNumberFormat="1" applyFont="1" applyBorder="1" applyAlignment="1">
      <alignment horizontal="center" vertical="center"/>
    </xf>
    <xf numFmtId="180" fontId="11" fillId="0" borderId="40" xfId="0" applyNumberFormat="1" applyFont="1" applyBorder="1">
      <alignment vertical="center"/>
    </xf>
    <xf numFmtId="180" fontId="11" fillId="0" borderId="10" xfId="0" applyNumberFormat="1" applyFont="1" applyBorder="1">
      <alignment vertical="center"/>
    </xf>
    <xf numFmtId="180" fontId="11" fillId="0" borderId="10" xfId="0" applyNumberFormat="1" applyFont="1" applyBorder="1" applyAlignment="1">
      <alignment horizontal="center" vertical="center"/>
    </xf>
    <xf numFmtId="180" fontId="11" fillId="0" borderId="40" xfId="0" applyNumberFormat="1" applyFont="1" applyBorder="1" applyAlignment="1">
      <alignment horizontal="center" vertical="center"/>
    </xf>
    <xf numFmtId="180" fontId="11" fillId="0" borderId="64" xfId="0" applyNumberFormat="1" applyFont="1" applyBorder="1">
      <alignment vertical="center"/>
    </xf>
    <xf numFmtId="180" fontId="11" fillId="0" borderId="64" xfId="0" applyNumberFormat="1" applyFont="1" applyBorder="1" applyAlignment="1">
      <alignment horizontal="center" vertical="center"/>
    </xf>
    <xf numFmtId="180" fontId="11" fillId="0" borderId="63" xfId="0" applyNumberFormat="1" applyFont="1" applyBorder="1">
      <alignment vertical="center"/>
    </xf>
    <xf numFmtId="180" fontId="11" fillId="0" borderId="11" xfId="0" applyNumberFormat="1" applyFont="1" applyBorder="1" applyAlignment="1">
      <alignment horizontal="center" vertical="center"/>
    </xf>
    <xf numFmtId="180" fontId="11" fillId="0" borderId="63" xfId="0" applyNumberFormat="1" applyFont="1" applyBorder="1" applyAlignment="1">
      <alignment horizontal="center" vertical="center"/>
    </xf>
    <xf numFmtId="0" fontId="3" fillId="2" borderId="12" xfId="0" applyFont="1" applyFill="1" applyBorder="1" applyAlignment="1">
      <alignment horizontal="center" vertical="center" wrapText="1"/>
    </xf>
    <xf numFmtId="180" fontId="11" fillId="3" borderId="12" xfId="0" applyNumberFormat="1" applyFont="1" applyFill="1" applyBorder="1">
      <alignment vertical="center"/>
    </xf>
    <xf numFmtId="180" fontId="11" fillId="3" borderId="40" xfId="0" applyNumberFormat="1" applyFont="1" applyFill="1" applyBorder="1">
      <alignment vertical="center"/>
    </xf>
    <xf numFmtId="180" fontId="11" fillId="3" borderId="8" xfId="0" applyNumberFormat="1" applyFont="1" applyFill="1" applyBorder="1">
      <alignment vertical="center"/>
    </xf>
    <xf numFmtId="180" fontId="11" fillId="3" borderId="63" xfId="0" applyNumberFormat="1" applyFont="1" applyFill="1" applyBorder="1">
      <alignment vertical="center"/>
    </xf>
    <xf numFmtId="180" fontId="11" fillId="3" borderId="64" xfId="0" applyNumberFormat="1" applyFont="1" applyFill="1" applyBorder="1">
      <alignment vertical="center"/>
    </xf>
    <xf numFmtId="180" fontId="11" fillId="3" borderId="68" xfId="0" applyNumberFormat="1" applyFont="1" applyFill="1" applyBorder="1" applyAlignment="1">
      <alignment horizontal="center" vertical="center"/>
    </xf>
    <xf numFmtId="180" fontId="11" fillId="3" borderId="71" xfId="0" applyNumberFormat="1" applyFont="1" applyFill="1" applyBorder="1" applyAlignment="1">
      <alignment horizontal="center" vertical="center"/>
    </xf>
    <xf numFmtId="180" fontId="11" fillId="3" borderId="69" xfId="0" applyNumberFormat="1" applyFont="1" applyFill="1" applyBorder="1" applyAlignment="1">
      <alignment horizontal="center" vertical="center"/>
    </xf>
    <xf numFmtId="180" fontId="11" fillId="3" borderId="17" xfId="0" applyNumberFormat="1" applyFont="1" applyFill="1" applyBorder="1" applyAlignment="1">
      <alignment horizontal="center" vertical="center"/>
    </xf>
    <xf numFmtId="180" fontId="11" fillId="3" borderId="18" xfId="0" applyNumberFormat="1" applyFont="1" applyFill="1" applyBorder="1" applyAlignment="1">
      <alignment horizontal="center" vertical="center"/>
    </xf>
    <xf numFmtId="180" fontId="11" fillId="3" borderId="19" xfId="0" applyNumberFormat="1" applyFont="1" applyFill="1" applyBorder="1" applyAlignment="1">
      <alignment horizontal="center" vertical="center"/>
    </xf>
    <xf numFmtId="180" fontId="11" fillId="3" borderId="64" xfId="0" applyNumberFormat="1" applyFont="1" applyFill="1" applyBorder="1" applyAlignment="1">
      <alignment horizontal="center" vertical="center"/>
    </xf>
    <xf numFmtId="180" fontId="11" fillId="3" borderId="40" xfId="0" applyNumberFormat="1" applyFont="1" applyFill="1" applyBorder="1" applyAlignment="1">
      <alignment horizontal="center" vertical="center"/>
    </xf>
    <xf numFmtId="180" fontId="11" fillId="3" borderId="8" xfId="0" applyNumberFormat="1" applyFont="1" applyFill="1" applyBorder="1" applyAlignment="1">
      <alignment horizontal="center" vertical="center"/>
    </xf>
    <xf numFmtId="180" fontId="11" fillId="3" borderId="4" xfId="0" applyNumberFormat="1" applyFont="1" applyFill="1" applyBorder="1">
      <alignment vertical="center"/>
    </xf>
    <xf numFmtId="177" fontId="11" fillId="3" borderId="4" xfId="0" applyNumberFormat="1" applyFont="1" applyFill="1" applyBorder="1" applyAlignment="1">
      <alignment horizontal="left" vertical="center"/>
    </xf>
    <xf numFmtId="0" fontId="11" fillId="2" borderId="0" xfId="0" applyFont="1" applyFill="1">
      <alignment vertical="center"/>
    </xf>
    <xf numFmtId="0" fontId="11" fillId="2" borderId="9" xfId="0" applyFont="1" applyFill="1" applyBorder="1" applyAlignment="1">
      <alignment horizontal="center" vertical="center"/>
    </xf>
    <xf numFmtId="0" fontId="11" fillId="2" borderId="9" xfId="0" applyFont="1" applyFill="1" applyBorder="1" applyAlignment="1">
      <alignment horizontal="right" vertical="center"/>
    </xf>
    <xf numFmtId="0" fontId="11" fillId="3" borderId="16" xfId="0" applyFont="1" applyFill="1" applyBorder="1" applyAlignment="1">
      <alignment horizontal="center" vertical="center"/>
    </xf>
    <xf numFmtId="0" fontId="11" fillId="2" borderId="16" xfId="0" applyFont="1" applyFill="1" applyBorder="1">
      <alignment vertical="center"/>
    </xf>
    <xf numFmtId="0" fontId="11" fillId="2" borderId="53" xfId="0" applyFont="1" applyFill="1" applyBorder="1" applyAlignment="1">
      <alignment horizontal="center" vertical="center"/>
    </xf>
    <xf numFmtId="180" fontId="11" fillId="3" borderId="54" xfId="0" applyNumberFormat="1" applyFont="1" applyFill="1" applyBorder="1" applyAlignment="1">
      <alignment horizontal="center" vertical="center"/>
    </xf>
    <xf numFmtId="180" fontId="11" fillId="3" borderId="53" xfId="0" applyNumberFormat="1" applyFont="1" applyFill="1" applyBorder="1" applyAlignment="1">
      <alignment horizontal="center" vertical="center"/>
    </xf>
    <xf numFmtId="0" fontId="11" fillId="2" borderId="4" xfId="0" applyFont="1" applyFill="1" applyBorder="1" applyAlignment="1">
      <alignment horizontal="center" vertical="center"/>
    </xf>
    <xf numFmtId="180" fontId="11" fillId="3" borderId="55" xfId="0" applyNumberFormat="1" applyFont="1" applyFill="1" applyBorder="1" applyAlignment="1">
      <alignment horizontal="center" vertical="center"/>
    </xf>
    <xf numFmtId="180" fontId="11" fillId="3" borderId="55" xfId="0" applyNumberFormat="1" applyFont="1" applyFill="1" applyBorder="1">
      <alignment vertical="center"/>
    </xf>
    <xf numFmtId="180" fontId="11" fillId="2" borderId="55" xfId="0" applyNumberFormat="1" applyFont="1" applyFill="1" applyBorder="1" applyAlignment="1">
      <alignment horizontal="center" vertical="center"/>
    </xf>
    <xf numFmtId="180" fontId="11" fillId="2" borderId="55" xfId="0" applyNumberFormat="1" applyFont="1" applyFill="1" applyBorder="1">
      <alignment vertical="center"/>
    </xf>
    <xf numFmtId="0" fontId="13"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right" vertical="center"/>
    </xf>
    <xf numFmtId="0" fontId="11" fillId="2" borderId="2" xfId="0" applyFont="1" applyFill="1" applyBorder="1">
      <alignment vertical="center"/>
    </xf>
    <xf numFmtId="0" fontId="11" fillId="2" borderId="3" xfId="0" applyFont="1" applyFill="1" applyBorder="1">
      <alignment vertical="center"/>
    </xf>
    <xf numFmtId="0" fontId="11" fillId="2" borderId="5" xfId="0" applyFont="1" applyFill="1" applyBorder="1">
      <alignment vertical="center"/>
    </xf>
    <xf numFmtId="0" fontId="11" fillId="2" borderId="17" xfId="0" applyFont="1" applyFill="1" applyBorder="1">
      <alignment vertical="center"/>
    </xf>
    <xf numFmtId="0" fontId="11" fillId="4" borderId="5" xfId="0" applyFont="1" applyFill="1" applyBorder="1">
      <alignment vertical="center"/>
    </xf>
    <xf numFmtId="0" fontId="11" fillId="4" borderId="17" xfId="0" applyFont="1" applyFill="1" applyBorder="1">
      <alignment vertical="center"/>
    </xf>
    <xf numFmtId="0" fontId="11" fillId="2" borderId="16"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16" xfId="0" applyFont="1" applyFill="1" applyBorder="1" applyAlignment="1">
      <alignment horizontal="center" vertical="center"/>
    </xf>
    <xf numFmtId="0" fontId="11" fillId="2" borderId="6" xfId="0" applyFont="1" applyFill="1" applyBorder="1" applyAlignment="1">
      <alignment horizontal="left" vertical="center"/>
    </xf>
    <xf numFmtId="0" fontId="11" fillId="2" borderId="28" xfId="0" applyFont="1" applyFill="1" applyBorder="1">
      <alignment vertical="center"/>
    </xf>
    <xf numFmtId="0" fontId="11" fillId="2" borderId="56" xfId="0" applyFont="1" applyFill="1" applyBorder="1" applyAlignment="1">
      <alignment horizontal="center" vertical="center"/>
    </xf>
    <xf numFmtId="0" fontId="11" fillId="2" borderId="7" xfId="0" applyFont="1" applyFill="1" applyBorder="1">
      <alignment vertical="center"/>
    </xf>
    <xf numFmtId="0" fontId="11" fillId="2" borderId="27" xfId="0" applyFont="1" applyFill="1" applyBorder="1" applyAlignment="1">
      <alignment horizontal="left" vertical="center" indent="1" shrinkToFit="1"/>
    </xf>
    <xf numFmtId="182" fontId="11" fillId="2" borderId="57" xfId="1" applyNumberFormat="1" applyFont="1" applyFill="1" applyBorder="1" applyAlignment="1">
      <alignment horizontal="center" vertical="center"/>
    </xf>
    <xf numFmtId="177" fontId="11" fillId="2" borderId="57" xfId="1" applyNumberFormat="1" applyFont="1" applyFill="1" applyBorder="1" applyAlignment="1">
      <alignment horizontal="center" vertical="center"/>
    </xf>
    <xf numFmtId="0" fontId="11" fillId="2" borderId="7" xfId="0" applyFont="1" applyFill="1" applyBorder="1" applyAlignment="1">
      <alignment vertical="center" shrinkToFit="1"/>
    </xf>
    <xf numFmtId="0" fontId="11" fillId="2" borderId="32" xfId="0" applyFont="1" applyFill="1" applyBorder="1" applyAlignment="1">
      <alignment horizontal="left" vertical="center" indent="1" shrinkToFit="1"/>
    </xf>
    <xf numFmtId="182" fontId="11" fillId="2" borderId="58" xfId="1" applyNumberFormat="1" applyFont="1" applyFill="1" applyBorder="1" applyAlignment="1">
      <alignment horizontal="center" vertical="center"/>
    </xf>
    <xf numFmtId="177" fontId="11" fillId="2" borderId="58" xfId="1" applyNumberFormat="1" applyFont="1" applyFill="1" applyBorder="1" applyAlignment="1">
      <alignment horizontal="center" vertical="center"/>
    </xf>
    <xf numFmtId="0" fontId="11" fillId="2" borderId="20" xfId="0" applyFont="1" applyFill="1" applyBorder="1" applyAlignment="1">
      <alignment vertical="center" shrinkToFit="1"/>
    </xf>
    <xf numFmtId="0" fontId="11" fillId="2" borderId="33" xfId="0" applyFont="1" applyFill="1" applyBorder="1" applyAlignment="1">
      <alignment horizontal="left" vertical="center" indent="1" shrinkToFit="1"/>
    </xf>
    <xf numFmtId="177" fontId="11" fillId="2" borderId="59" xfId="1" applyNumberFormat="1" applyFont="1" applyFill="1" applyBorder="1" applyAlignment="1">
      <alignment horizontal="center" vertical="center"/>
    </xf>
    <xf numFmtId="177" fontId="11" fillId="2" borderId="61" xfId="1" applyNumberFormat="1" applyFont="1" applyFill="1" applyBorder="1" applyAlignment="1">
      <alignment horizontal="center" vertical="center"/>
    </xf>
    <xf numFmtId="0" fontId="11" fillId="2" borderId="28" xfId="0" applyFont="1" applyFill="1" applyBorder="1" applyAlignment="1">
      <alignment horizontal="center" vertical="center"/>
    </xf>
    <xf numFmtId="182" fontId="11" fillId="2" borderId="59" xfId="1" applyNumberFormat="1" applyFont="1" applyFill="1" applyBorder="1" applyAlignment="1">
      <alignment horizontal="center" vertical="center"/>
    </xf>
    <xf numFmtId="0" fontId="11" fillId="2" borderId="22" xfId="0" applyFont="1" applyFill="1" applyBorder="1" applyAlignment="1">
      <alignment horizontal="left" vertical="center"/>
    </xf>
    <xf numFmtId="0" fontId="11" fillId="2" borderId="28" xfId="0" applyFont="1" applyFill="1" applyBorder="1" applyAlignment="1">
      <alignment horizontal="center" vertical="center" shrinkToFit="1"/>
    </xf>
    <xf numFmtId="182" fontId="11" fillId="2" borderId="56" xfId="1" applyNumberFormat="1" applyFont="1" applyFill="1" applyBorder="1" applyAlignment="1">
      <alignment horizontal="center" vertical="center"/>
    </xf>
    <xf numFmtId="177" fontId="11" fillId="2" borderId="56" xfId="1" applyNumberFormat="1" applyFont="1" applyFill="1" applyBorder="1" applyAlignment="1">
      <alignment horizontal="center" vertical="center"/>
    </xf>
    <xf numFmtId="177" fontId="11" fillId="2" borderId="62" xfId="1" applyNumberFormat="1" applyFont="1" applyFill="1" applyBorder="1" applyAlignment="1">
      <alignment horizontal="center" vertical="center"/>
    </xf>
    <xf numFmtId="0" fontId="6" fillId="2" borderId="7" xfId="0" applyFont="1" applyFill="1" applyBorder="1" applyAlignment="1">
      <alignment vertical="center" wrapText="1"/>
    </xf>
    <xf numFmtId="0" fontId="6" fillId="2" borderId="34" xfId="0" applyFont="1" applyFill="1" applyBorder="1" applyAlignment="1">
      <alignment vertical="center" wrapText="1"/>
    </xf>
    <xf numFmtId="0" fontId="6" fillId="2" borderId="23" xfId="0" applyFont="1" applyFill="1" applyBorder="1" applyAlignment="1">
      <alignment vertical="center" wrapText="1"/>
    </xf>
    <xf numFmtId="0" fontId="6" fillId="2" borderId="32" xfId="0" applyFont="1" applyFill="1" applyBorder="1" applyAlignment="1">
      <alignment vertical="center" wrapText="1"/>
    </xf>
    <xf numFmtId="0" fontId="11" fillId="3" borderId="5" xfId="0" applyFont="1" applyFill="1" applyBorder="1">
      <alignment vertical="center"/>
    </xf>
    <xf numFmtId="0" fontId="11" fillId="3" borderId="17" xfId="0" applyFont="1" applyFill="1" applyBorder="1">
      <alignment vertical="center"/>
    </xf>
    <xf numFmtId="0" fontId="11" fillId="3" borderId="9" xfId="0" applyFont="1" applyFill="1" applyBorder="1" applyAlignment="1">
      <alignment horizontal="center" vertical="center"/>
    </xf>
    <xf numFmtId="0" fontId="11" fillId="2" borderId="14" xfId="0" applyFont="1" applyFill="1" applyBorder="1">
      <alignment vertical="center"/>
    </xf>
    <xf numFmtId="0" fontId="11" fillId="2" borderId="54" xfId="0" applyFont="1" applyFill="1" applyBorder="1">
      <alignment vertical="center"/>
    </xf>
    <xf numFmtId="0" fontId="11" fillId="2" borderId="24" xfId="0" applyFont="1" applyFill="1" applyBorder="1">
      <alignment vertical="center"/>
    </xf>
    <xf numFmtId="0" fontId="11" fillId="2" borderId="46" xfId="0" applyFont="1" applyFill="1" applyBorder="1">
      <alignment vertical="center"/>
    </xf>
    <xf numFmtId="0" fontId="11" fillId="2" borderId="10" xfId="0" applyFont="1" applyFill="1" applyBorder="1">
      <alignment vertical="center"/>
    </xf>
    <xf numFmtId="0" fontId="11" fillId="2" borderId="25" xfId="0" applyFont="1" applyFill="1" applyBorder="1">
      <alignment vertical="center"/>
    </xf>
    <xf numFmtId="0" fontId="11" fillId="2" borderId="58" xfId="0" applyFont="1" applyFill="1" applyBorder="1">
      <alignment vertical="center"/>
    </xf>
    <xf numFmtId="0" fontId="11" fillId="2" borderId="13" xfId="0" applyFont="1" applyFill="1" applyBorder="1">
      <alignment vertical="center"/>
    </xf>
    <xf numFmtId="0" fontId="11" fillId="2" borderId="39" xfId="0" applyFont="1" applyFill="1" applyBorder="1">
      <alignment vertical="center"/>
    </xf>
    <xf numFmtId="0" fontId="11" fillId="2" borderId="59" xfId="0" applyFont="1" applyFill="1" applyBorder="1">
      <alignment vertical="center"/>
    </xf>
    <xf numFmtId="0" fontId="11" fillId="2" borderId="38" xfId="0" applyFont="1" applyFill="1" applyBorder="1">
      <alignment vertical="center"/>
    </xf>
    <xf numFmtId="0" fontId="11" fillId="2" borderId="61" xfId="0" applyFont="1" applyFill="1" applyBorder="1">
      <alignment vertical="center"/>
    </xf>
    <xf numFmtId="0" fontId="13" fillId="2" borderId="0" xfId="0" applyFont="1" applyFill="1">
      <alignment vertical="center"/>
    </xf>
    <xf numFmtId="0" fontId="13" fillId="2" borderId="4" xfId="0" applyFont="1" applyFill="1" applyBorder="1" applyAlignment="1">
      <alignment horizontal="center" vertical="center"/>
    </xf>
    <xf numFmtId="38" fontId="11" fillId="2" borderId="4" xfId="1" applyFont="1" applyFill="1" applyBorder="1" applyAlignment="1">
      <alignment horizontal="center" vertical="center"/>
    </xf>
    <xf numFmtId="0" fontId="11" fillId="2" borderId="35" xfId="0" applyFont="1" applyFill="1" applyBorder="1" applyAlignment="1">
      <alignment horizontal="center" vertical="center"/>
    </xf>
    <xf numFmtId="49" fontId="11" fillId="2" borderId="0" xfId="0" applyNumberFormat="1" applyFont="1" applyFill="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top"/>
    </xf>
    <xf numFmtId="177" fontId="11" fillId="2" borderId="0" xfId="0" applyNumberFormat="1" applyFont="1" applyFill="1">
      <alignment vertical="center"/>
    </xf>
    <xf numFmtId="179" fontId="11" fillId="2" borderId="0" xfId="1" applyNumberFormat="1" applyFont="1" applyFill="1" applyAlignment="1">
      <alignment horizontal="center" vertical="center"/>
    </xf>
    <xf numFmtId="49" fontId="11" fillId="2" borderId="0" xfId="0" applyNumberFormat="1" applyFont="1" applyFill="1">
      <alignment vertical="center"/>
    </xf>
    <xf numFmtId="49" fontId="11" fillId="2" borderId="0" xfId="0" applyNumberFormat="1" applyFont="1" applyFill="1" applyAlignment="1">
      <alignment horizontal="left" vertical="center"/>
    </xf>
    <xf numFmtId="0" fontId="14" fillId="2" borderId="0" xfId="0" applyFont="1" applyFill="1" applyAlignment="1">
      <alignment horizontal="justify" vertical="center"/>
    </xf>
    <xf numFmtId="0" fontId="11" fillId="6" borderId="8" xfId="0" applyFont="1" applyFill="1" applyBorder="1" applyAlignment="1">
      <alignment horizontal="center" vertical="center" wrapText="1"/>
    </xf>
    <xf numFmtId="177" fontId="11" fillId="6" borderId="8" xfId="0" applyNumberFormat="1" applyFont="1" applyFill="1" applyBorder="1" applyAlignment="1">
      <alignment horizontal="center" vertical="center"/>
    </xf>
    <xf numFmtId="0" fontId="11" fillId="6" borderId="4" xfId="0" applyFont="1" applyFill="1" applyBorder="1" applyAlignment="1">
      <alignment horizontal="centerContinuous" vertical="distributed" shrinkToFit="1"/>
    </xf>
    <xf numFmtId="180" fontId="11" fillId="7" borderId="68" xfId="0" applyNumberFormat="1" applyFont="1" applyFill="1" applyBorder="1" applyAlignment="1">
      <alignment horizontal="center" vertical="center"/>
    </xf>
    <xf numFmtId="180" fontId="11" fillId="7" borderId="71" xfId="0" applyNumberFormat="1" applyFont="1" applyFill="1" applyBorder="1" applyAlignment="1">
      <alignment horizontal="center" vertical="center"/>
    </xf>
    <xf numFmtId="180" fontId="11" fillId="7" borderId="69" xfId="0" applyNumberFormat="1" applyFont="1" applyFill="1" applyBorder="1" applyAlignment="1">
      <alignment horizontal="center" vertical="center"/>
    </xf>
    <xf numFmtId="180" fontId="11" fillId="7" borderId="67" xfId="0" applyNumberFormat="1" applyFont="1" applyFill="1" applyBorder="1" applyAlignment="1">
      <alignment horizontal="center" vertical="center"/>
    </xf>
    <xf numFmtId="180" fontId="11" fillId="7" borderId="73" xfId="0" applyNumberFormat="1" applyFont="1" applyFill="1" applyBorder="1" applyAlignment="1">
      <alignment horizontal="center" vertical="center"/>
    </xf>
    <xf numFmtId="180" fontId="11" fillId="7" borderId="72" xfId="0" applyNumberFormat="1" applyFont="1" applyFill="1" applyBorder="1" applyAlignment="1">
      <alignment horizontal="center" vertical="center"/>
    </xf>
    <xf numFmtId="180" fontId="11" fillId="7" borderId="74" xfId="0" applyNumberFormat="1" applyFont="1" applyFill="1" applyBorder="1" applyAlignment="1">
      <alignment horizontal="center" vertical="center"/>
    </xf>
    <xf numFmtId="180" fontId="11" fillId="7" borderId="66" xfId="0" applyNumberFormat="1" applyFont="1" applyFill="1" applyBorder="1" applyAlignment="1">
      <alignment horizontal="center" vertical="center"/>
    </xf>
    <xf numFmtId="180" fontId="11" fillId="7" borderId="65" xfId="0" applyNumberFormat="1" applyFont="1" applyFill="1" applyBorder="1" applyAlignment="1">
      <alignment horizontal="center" vertical="center"/>
    </xf>
    <xf numFmtId="180" fontId="11" fillId="7" borderId="70" xfId="0" applyNumberFormat="1" applyFont="1" applyFill="1" applyBorder="1" applyAlignment="1">
      <alignment horizontal="center" vertical="center"/>
    </xf>
    <xf numFmtId="0" fontId="11" fillId="6" borderId="1" xfId="0" applyFont="1" applyFill="1" applyBorder="1" applyAlignment="1">
      <alignment horizontal="left" vertical="center"/>
    </xf>
    <xf numFmtId="180" fontId="11" fillId="0" borderId="14" xfId="0" applyNumberFormat="1" applyFont="1" applyBorder="1" applyAlignment="1">
      <alignment vertical="center" wrapText="1"/>
    </xf>
    <xf numFmtId="180" fontId="11" fillId="0" borderId="24" xfId="0" applyNumberFormat="1" applyFont="1" applyBorder="1" applyAlignment="1">
      <alignment vertical="center" wrapText="1"/>
    </xf>
    <xf numFmtId="180" fontId="11" fillId="0" borderId="16" xfId="0" applyNumberFormat="1" applyFont="1" applyBorder="1" applyAlignment="1">
      <alignment vertical="center" wrapText="1"/>
    </xf>
    <xf numFmtId="180" fontId="11" fillId="0" borderId="17" xfId="0" applyNumberFormat="1" applyFont="1" applyBorder="1" applyAlignment="1">
      <alignment vertical="center" wrapText="1"/>
    </xf>
    <xf numFmtId="180" fontId="11" fillId="0" borderId="18" xfId="0" applyNumberFormat="1" applyFont="1" applyBorder="1" applyAlignment="1">
      <alignment vertical="center" wrapText="1"/>
    </xf>
    <xf numFmtId="180" fontId="11" fillId="0" borderId="31" xfId="0" applyNumberFormat="1" applyFont="1" applyBorder="1" applyAlignment="1">
      <alignment vertical="center" wrapText="1"/>
    </xf>
    <xf numFmtId="180" fontId="11" fillId="0" borderId="19" xfId="0" applyNumberFormat="1" applyFont="1" applyBorder="1" applyAlignment="1">
      <alignment vertical="center" wrapText="1"/>
    </xf>
    <xf numFmtId="180" fontId="11" fillId="0" borderId="30" xfId="0" applyNumberFormat="1" applyFont="1" applyBorder="1" applyAlignment="1">
      <alignment vertical="center" wrapText="1"/>
    </xf>
    <xf numFmtId="177" fontId="11" fillId="3" borderId="12" xfId="0" applyNumberFormat="1" applyFont="1" applyFill="1" applyBorder="1">
      <alignment vertical="center"/>
    </xf>
    <xf numFmtId="177" fontId="11" fillId="3" borderId="40" xfId="0" applyNumberFormat="1" applyFont="1" applyFill="1" applyBorder="1">
      <alignment vertical="center"/>
    </xf>
    <xf numFmtId="177" fontId="11" fillId="3" borderId="8" xfId="0" applyNumberFormat="1" applyFont="1" applyFill="1" applyBorder="1">
      <alignment vertical="center"/>
    </xf>
    <xf numFmtId="177" fontId="11" fillId="3" borderId="63" xfId="0" applyNumberFormat="1" applyFont="1" applyFill="1" applyBorder="1">
      <alignment vertical="center"/>
    </xf>
    <xf numFmtId="177" fontId="11" fillId="3" borderId="64" xfId="0" applyNumberFormat="1" applyFont="1" applyFill="1" applyBorder="1">
      <alignment vertical="center"/>
    </xf>
    <xf numFmtId="38" fontId="11" fillId="0" borderId="4" xfId="1" applyFont="1" applyBorder="1" applyAlignment="1">
      <alignment vertical="center"/>
    </xf>
    <xf numFmtId="38" fontId="11" fillId="6" borderId="4" xfId="1" applyFont="1" applyFill="1" applyBorder="1" applyAlignment="1">
      <alignment vertical="center"/>
    </xf>
    <xf numFmtId="38" fontId="11" fillId="6" borderId="4" xfId="0" applyNumberFormat="1" applyFont="1" applyFill="1" applyBorder="1">
      <alignment vertical="center"/>
    </xf>
    <xf numFmtId="177" fontId="11" fillId="3" borderId="4" xfId="0" applyNumberFormat="1" applyFont="1" applyFill="1" applyBorder="1" applyAlignment="1">
      <alignment horizontal="right" vertical="center"/>
    </xf>
    <xf numFmtId="12" fontId="11" fillId="0" borderId="4" xfId="0" quotePrefix="1" applyNumberFormat="1" applyFont="1" applyBorder="1" applyAlignment="1">
      <alignment horizontal="center" vertical="center"/>
    </xf>
    <xf numFmtId="0" fontId="3" fillId="0" borderId="0" xfId="0" applyFont="1" applyAlignment="1">
      <alignment horizontal="center" vertical="center"/>
    </xf>
    <xf numFmtId="38" fontId="11" fillId="6" borderId="4" xfId="1" applyFont="1" applyFill="1" applyBorder="1" applyAlignment="1">
      <alignment horizontal="center" vertical="center" wrapText="1"/>
    </xf>
    <xf numFmtId="0" fontId="16" fillId="6" borderId="4" xfId="0" applyFont="1" applyFill="1" applyBorder="1" applyAlignment="1">
      <alignment horizontal="center" vertical="center"/>
    </xf>
    <xf numFmtId="38" fontId="11" fillId="6" borderId="4" xfId="1" applyFont="1" applyFill="1" applyBorder="1" applyAlignment="1">
      <alignment horizontal="center" vertical="center"/>
    </xf>
    <xf numFmtId="0" fontId="18" fillId="2" borderId="0" xfId="0" applyFont="1" applyFill="1" applyAlignment="1">
      <alignment horizontal="left" vertical="center"/>
    </xf>
    <xf numFmtId="180" fontId="11" fillId="0" borderId="14" xfId="0" applyNumberFormat="1" applyFont="1" applyBorder="1">
      <alignment vertical="center"/>
    </xf>
    <xf numFmtId="180" fontId="11" fillId="0" borderId="24" xfId="0" applyNumberFormat="1" applyFont="1" applyBorder="1">
      <alignment vertical="center"/>
    </xf>
    <xf numFmtId="180" fontId="11" fillId="0" borderId="16" xfId="0" applyNumberFormat="1" applyFont="1" applyBorder="1">
      <alignment vertical="center"/>
    </xf>
    <xf numFmtId="180" fontId="11" fillId="0" borderId="17" xfId="0" applyNumberFormat="1" applyFont="1" applyBorder="1">
      <alignment vertical="center"/>
    </xf>
    <xf numFmtId="180" fontId="11" fillId="0" borderId="18" xfId="0" applyNumberFormat="1" applyFont="1" applyBorder="1">
      <alignment vertical="center"/>
    </xf>
    <xf numFmtId="180" fontId="11" fillId="0" borderId="31" xfId="0" applyNumberFormat="1" applyFont="1" applyBorder="1">
      <alignment vertical="center"/>
    </xf>
    <xf numFmtId="180" fontId="11" fillId="0" borderId="19" xfId="0" applyNumberFormat="1" applyFont="1" applyBorder="1">
      <alignment vertical="center"/>
    </xf>
    <xf numFmtId="180" fontId="11" fillId="0" borderId="30" xfId="0" applyNumberFormat="1" applyFont="1" applyBorder="1">
      <alignment vertical="center"/>
    </xf>
    <xf numFmtId="180" fontId="11" fillId="7" borderId="66" xfId="0" applyNumberFormat="1" applyFont="1" applyFill="1" applyBorder="1">
      <alignment vertical="center"/>
    </xf>
    <xf numFmtId="0" fontId="3" fillId="0" borderId="0" xfId="0" applyFont="1">
      <alignment vertical="center"/>
    </xf>
    <xf numFmtId="38" fontId="11" fillId="0" borderId="0" xfId="1" applyFont="1" applyFill="1" applyBorder="1" applyAlignment="1">
      <alignment vertical="center"/>
    </xf>
    <xf numFmtId="0" fontId="11" fillId="6" borderId="1" xfId="0" applyFont="1" applyFill="1" applyBorder="1">
      <alignment vertical="center"/>
    </xf>
    <xf numFmtId="38" fontId="11" fillId="0" borderId="0" xfId="1" applyFont="1" applyFill="1" applyAlignment="1">
      <alignment vertical="center"/>
    </xf>
    <xf numFmtId="0" fontId="11" fillId="3" borderId="1" xfId="0" applyFont="1" applyFill="1" applyBorder="1" applyAlignment="1">
      <alignment horizontal="left" vertical="center" wrapText="1" indent="1"/>
    </xf>
    <xf numFmtId="0" fontId="11" fillId="3" borderId="3" xfId="0" applyFont="1" applyFill="1" applyBorder="1" applyAlignment="1">
      <alignment horizontal="left" vertical="center" wrapText="1" indent="1"/>
    </xf>
    <xf numFmtId="180" fontId="11" fillId="3" borderId="1" xfId="0" applyNumberFormat="1" applyFont="1" applyFill="1" applyBorder="1" applyAlignment="1">
      <alignment horizontal="right" vertical="center"/>
    </xf>
    <xf numFmtId="180" fontId="11" fillId="3" borderId="2" xfId="0" applyNumberFormat="1" applyFont="1" applyFill="1" applyBorder="1" applyAlignment="1">
      <alignment horizontal="right" vertical="center"/>
    </xf>
    <xf numFmtId="180" fontId="11" fillId="3" borderId="48" xfId="0" applyNumberFormat="1" applyFont="1" applyFill="1" applyBorder="1" applyAlignment="1">
      <alignment horizontal="right" vertical="center"/>
    </xf>
    <xf numFmtId="0" fontId="11" fillId="2" borderId="1"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177" fontId="11" fillId="2" borderId="1" xfId="0" applyNumberFormat="1" applyFont="1" applyFill="1" applyBorder="1" applyAlignment="1">
      <alignment horizontal="right" vertical="center"/>
    </xf>
    <xf numFmtId="177" fontId="11" fillId="2" borderId="2" xfId="0" applyNumberFormat="1" applyFont="1" applyFill="1" applyBorder="1" applyAlignment="1">
      <alignment horizontal="right" vertical="center"/>
    </xf>
    <xf numFmtId="177" fontId="11" fillId="2" borderId="48" xfId="0" applyNumberFormat="1" applyFont="1" applyFill="1" applyBorder="1" applyAlignment="1">
      <alignment horizontal="right" vertical="center"/>
    </xf>
    <xf numFmtId="0" fontId="11" fillId="2" borderId="1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31"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8" xfId="0" applyFont="1" applyFill="1" applyBorder="1" applyAlignment="1">
      <alignment horizontal="center" vertical="center"/>
    </xf>
    <xf numFmtId="0" fontId="11" fillId="3" borderId="15" xfId="0" applyFont="1" applyFill="1" applyBorder="1" applyAlignment="1">
      <alignment horizontal="left" vertical="center" indent="1" shrinkToFit="1"/>
    </xf>
    <xf numFmtId="0" fontId="11" fillId="3" borderId="27" xfId="0" applyFont="1" applyFill="1" applyBorder="1" applyAlignment="1">
      <alignment horizontal="left" vertical="center" indent="1" shrinkToFit="1"/>
    </xf>
    <xf numFmtId="180" fontId="11" fillId="3" borderId="5" xfId="1" applyNumberFormat="1" applyFont="1" applyFill="1" applyBorder="1" applyAlignment="1">
      <alignment horizontal="right" vertical="center"/>
    </xf>
    <xf numFmtId="180" fontId="11" fillId="3" borderId="14" xfId="1" applyNumberFormat="1" applyFont="1" applyFill="1" applyBorder="1" applyAlignment="1">
      <alignment horizontal="right" vertical="center"/>
    </xf>
    <xf numFmtId="0" fontId="6" fillId="3" borderId="11" xfId="0" applyFont="1" applyFill="1" applyBorder="1" applyAlignment="1">
      <alignment horizontal="left" vertical="center" wrapText="1" indent="1"/>
    </xf>
    <xf numFmtId="0" fontId="6" fillId="3" borderId="19" xfId="0" applyFont="1" applyFill="1" applyBorder="1" applyAlignment="1">
      <alignment horizontal="left" vertical="center" wrapText="1" indent="1"/>
    </xf>
    <xf numFmtId="180" fontId="11" fillId="3" borderId="11" xfId="0" applyNumberFormat="1" applyFont="1" applyFill="1" applyBorder="1" applyAlignment="1">
      <alignment horizontal="right" vertical="center"/>
    </xf>
    <xf numFmtId="180" fontId="11" fillId="3" borderId="44" xfId="0" applyNumberFormat="1" applyFont="1" applyFill="1" applyBorder="1" applyAlignment="1">
      <alignment horizontal="right" vertical="center"/>
    </xf>
    <xf numFmtId="180" fontId="11" fillId="3" borderId="47" xfId="0" applyNumberFormat="1" applyFont="1" applyFill="1" applyBorder="1" applyAlignment="1">
      <alignment horizontal="right" vertical="center"/>
    </xf>
    <xf numFmtId="0" fontId="19" fillId="2" borderId="1" xfId="0" applyFont="1" applyFill="1" applyBorder="1" applyAlignment="1">
      <alignment horizontal="center" vertical="center" wrapText="1" shrinkToFit="1"/>
    </xf>
    <xf numFmtId="0" fontId="19" fillId="2" borderId="2" xfId="0" applyFont="1" applyFill="1" applyBorder="1" applyAlignment="1">
      <alignment horizontal="center" vertical="center" wrapText="1" shrinkToFit="1"/>
    </xf>
    <xf numFmtId="0" fontId="19" fillId="2" borderId="48" xfId="0" applyFont="1" applyFill="1" applyBorder="1" applyAlignment="1">
      <alignment horizontal="center" vertical="center" wrapText="1" shrinkToFit="1"/>
    </xf>
    <xf numFmtId="177" fontId="11" fillId="2" borderId="15" xfId="1" applyNumberFormat="1" applyFont="1" applyFill="1" applyBorder="1" applyAlignment="1">
      <alignment horizontal="right" vertical="center"/>
    </xf>
    <xf numFmtId="177" fontId="11" fillId="2" borderId="41" xfId="1" applyNumberFormat="1" applyFont="1" applyFill="1" applyBorder="1" applyAlignment="1">
      <alignment horizontal="right" vertical="center"/>
    </xf>
    <xf numFmtId="177" fontId="11" fillId="2" borderId="49" xfId="1" applyNumberFormat="1" applyFont="1" applyFill="1" applyBorder="1" applyAlignment="1">
      <alignment horizontal="right" vertical="center"/>
    </xf>
    <xf numFmtId="0" fontId="11" fillId="2" borderId="1" xfId="0" applyFont="1" applyFill="1" applyBorder="1" applyAlignment="1">
      <alignment horizontal="right" vertical="center"/>
    </xf>
    <xf numFmtId="0" fontId="11" fillId="2" borderId="2" xfId="0" applyFont="1" applyFill="1" applyBorder="1" applyAlignment="1">
      <alignment horizontal="right" vertical="center"/>
    </xf>
    <xf numFmtId="0" fontId="11" fillId="2" borderId="5" xfId="0" applyFont="1" applyFill="1" applyBorder="1" applyAlignment="1">
      <alignment horizontal="right" vertical="center"/>
    </xf>
    <xf numFmtId="0" fontId="11" fillId="2" borderId="17" xfId="0" applyFont="1" applyFill="1" applyBorder="1" applyAlignment="1">
      <alignment horizontal="right" vertical="center"/>
    </xf>
    <xf numFmtId="49" fontId="11" fillId="0" borderId="14" xfId="0" applyNumberFormat="1" applyFont="1" applyBorder="1" applyAlignment="1">
      <alignment horizontal="center" vertical="center"/>
    </xf>
    <xf numFmtId="0" fontId="11" fillId="4" borderId="14" xfId="0" applyFont="1" applyFill="1" applyBorder="1" applyAlignment="1">
      <alignment horizontal="center" vertical="center"/>
    </xf>
    <xf numFmtId="0" fontId="11" fillId="2" borderId="9"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2" xfId="0" applyFont="1" applyFill="1" applyBorder="1" applyAlignment="1">
      <alignment horizontal="center" vertical="center" wrapText="1" shrinkToFit="1"/>
    </xf>
    <xf numFmtId="0" fontId="11" fillId="2" borderId="48" xfId="0" applyFont="1" applyFill="1" applyBorder="1" applyAlignment="1">
      <alignment horizontal="center" vertical="center" wrapText="1" shrinkToFit="1"/>
    </xf>
    <xf numFmtId="177" fontId="11" fillId="2" borderId="37" xfId="1" applyNumberFormat="1" applyFont="1" applyFill="1" applyBorder="1" applyAlignment="1">
      <alignment horizontal="right" vertical="center"/>
    </xf>
    <xf numFmtId="177" fontId="11" fillId="2" borderId="45" xfId="1" applyNumberFormat="1" applyFont="1" applyFill="1" applyBorder="1" applyAlignment="1">
      <alignment horizontal="right" vertical="center"/>
    </xf>
    <xf numFmtId="177" fontId="11" fillId="2" borderId="50" xfId="1" applyNumberFormat="1" applyFont="1" applyFill="1" applyBorder="1" applyAlignment="1">
      <alignment horizontal="right" vertical="center"/>
    </xf>
    <xf numFmtId="177" fontId="11" fillId="2" borderId="13" xfId="1" applyNumberFormat="1" applyFont="1" applyFill="1" applyBorder="1" applyAlignment="1">
      <alignment horizontal="right" vertical="center"/>
    </xf>
    <xf numFmtId="177" fontId="11" fillId="2" borderId="25" xfId="1" applyNumberFormat="1" applyFont="1" applyFill="1" applyBorder="1" applyAlignment="1">
      <alignment horizontal="right" vertical="center"/>
    </xf>
    <xf numFmtId="177" fontId="11" fillId="2" borderId="42" xfId="1" applyNumberFormat="1" applyFont="1" applyFill="1" applyBorder="1" applyAlignment="1">
      <alignment horizontal="right" vertical="center"/>
    </xf>
    <xf numFmtId="180" fontId="11" fillId="4" borderId="38" xfId="1" applyNumberFormat="1" applyFont="1" applyFill="1" applyBorder="1" applyAlignment="1">
      <alignment horizontal="right" vertical="center"/>
    </xf>
    <xf numFmtId="180" fontId="11" fillId="4" borderId="39" xfId="1" applyNumberFormat="1" applyFont="1" applyFill="1" applyBorder="1" applyAlignment="1">
      <alignment horizontal="right" vertical="center"/>
    </xf>
    <xf numFmtId="180" fontId="11" fillId="4" borderId="51" xfId="1" applyNumberFormat="1" applyFont="1" applyFill="1" applyBorder="1" applyAlignment="1">
      <alignment horizontal="right"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8" xfId="0" applyFont="1" applyFill="1" applyBorder="1" applyAlignment="1">
      <alignment horizontal="center" vertical="center" shrinkToFit="1"/>
    </xf>
    <xf numFmtId="180" fontId="11" fillId="3" borderId="38" xfId="1" applyNumberFormat="1" applyFont="1" applyFill="1" applyBorder="1" applyAlignment="1">
      <alignment horizontal="right" vertical="center"/>
    </xf>
    <xf numFmtId="180" fontId="11" fillId="3" borderId="39" xfId="1" applyNumberFormat="1" applyFont="1" applyFill="1" applyBorder="1" applyAlignment="1">
      <alignment horizontal="right" vertical="center"/>
    </xf>
    <xf numFmtId="180" fontId="11" fillId="3" borderId="51" xfId="1" applyNumberFormat="1" applyFont="1" applyFill="1" applyBorder="1" applyAlignment="1">
      <alignment horizontal="right" vertical="center"/>
    </xf>
    <xf numFmtId="0" fontId="11" fillId="2" borderId="21"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180" fontId="11" fillId="2" borderId="75" xfId="1" applyNumberFormat="1" applyFont="1" applyFill="1" applyBorder="1" applyAlignment="1">
      <alignment horizontal="center" vertical="center"/>
    </xf>
    <xf numFmtId="180" fontId="11" fillId="2" borderId="76" xfId="1" applyNumberFormat="1" applyFont="1" applyFill="1" applyBorder="1" applyAlignment="1">
      <alignment horizontal="center" vertical="center"/>
    </xf>
    <xf numFmtId="180" fontId="11" fillId="2" borderId="77" xfId="1" applyNumberFormat="1" applyFont="1" applyFill="1" applyBorder="1" applyAlignment="1">
      <alignment horizontal="center" vertical="center"/>
    </xf>
    <xf numFmtId="49" fontId="11" fillId="5" borderId="14" xfId="0" applyNumberFormat="1" applyFont="1" applyFill="1" applyBorder="1" applyAlignment="1">
      <alignment horizontal="center" vertical="center"/>
    </xf>
    <xf numFmtId="0" fontId="6" fillId="2" borderId="21" xfId="0" applyFont="1" applyFill="1" applyBorder="1" applyAlignment="1">
      <alignment horizontal="left" vertical="center" wrapText="1" indent="1"/>
    </xf>
    <xf numFmtId="0" fontId="6" fillId="2" borderId="33" xfId="0" applyFont="1" applyFill="1" applyBorder="1" applyAlignment="1">
      <alignment horizontal="left" vertical="center" wrapText="1" indent="1"/>
    </xf>
    <xf numFmtId="0" fontId="13" fillId="2" borderId="13" xfId="0" applyFont="1" applyFill="1" applyBorder="1" applyAlignment="1">
      <alignment vertical="center" wrapText="1"/>
    </xf>
    <xf numFmtId="0" fontId="13" fillId="2" borderId="29" xfId="0" applyFont="1" applyFill="1" applyBorder="1" applyAlignment="1">
      <alignment vertical="center" wrapText="1"/>
    </xf>
    <xf numFmtId="177" fontId="11" fillId="2" borderId="10" xfId="1" applyNumberFormat="1" applyFont="1" applyFill="1" applyBorder="1" applyAlignment="1">
      <alignment horizontal="right" vertical="center"/>
    </xf>
    <xf numFmtId="177" fontId="11" fillId="2" borderId="24" xfId="1" applyNumberFormat="1" applyFont="1" applyFill="1" applyBorder="1" applyAlignment="1">
      <alignment horizontal="right" vertical="center"/>
    </xf>
    <xf numFmtId="177" fontId="11" fillId="2" borderId="43" xfId="1" applyNumberFormat="1" applyFont="1" applyFill="1" applyBorder="1" applyAlignment="1">
      <alignment horizontal="right" vertical="center"/>
    </xf>
    <xf numFmtId="0" fontId="13" fillId="2" borderId="13"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5" xfId="0" applyFont="1" applyFill="1" applyBorder="1" applyAlignment="1">
      <alignment vertical="center" wrapText="1"/>
    </xf>
    <xf numFmtId="0" fontId="13" fillId="2" borderId="17" xfId="0" applyFont="1" applyFill="1" applyBorder="1" applyAlignment="1">
      <alignment vertical="center" wrapText="1"/>
    </xf>
    <xf numFmtId="0" fontId="11" fillId="2" borderId="21" xfId="0" applyFont="1" applyFill="1" applyBorder="1" applyAlignment="1">
      <alignment horizontal="center" vertical="center"/>
    </xf>
    <xf numFmtId="0" fontId="11" fillId="2" borderId="3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Alignment="1">
      <alignment horizontal="center" vertical="center"/>
    </xf>
    <xf numFmtId="0" fontId="13" fillId="2" borderId="28"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1" fillId="3" borderId="14"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28" xfId="0" applyFont="1" applyFill="1" applyBorder="1" applyAlignment="1">
      <alignment horizontal="center" vertical="center" wrapText="1"/>
    </xf>
    <xf numFmtId="177" fontId="11" fillId="2" borderId="5" xfId="0" applyNumberFormat="1" applyFont="1" applyFill="1" applyBorder="1" applyAlignment="1">
      <alignment horizontal="center" vertical="center"/>
    </xf>
    <xf numFmtId="177" fontId="11" fillId="2" borderId="17" xfId="0" applyNumberFormat="1" applyFont="1" applyFill="1" applyBorder="1" applyAlignment="1">
      <alignment horizontal="center" vertical="center"/>
    </xf>
    <xf numFmtId="0" fontId="11" fillId="2" borderId="10"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29" xfId="0" applyFont="1" applyFill="1" applyBorder="1" applyAlignment="1">
      <alignment horizontal="center" vertical="center"/>
    </xf>
    <xf numFmtId="177" fontId="11" fillId="2" borderId="1" xfId="0" applyNumberFormat="1" applyFont="1" applyFill="1" applyBorder="1" applyAlignment="1">
      <alignment horizontal="center" vertical="center"/>
    </xf>
    <xf numFmtId="177" fontId="11" fillId="2" borderId="3"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38" fontId="13" fillId="3" borderId="1" xfId="1" applyFont="1" applyFill="1" applyBorder="1" applyAlignment="1">
      <alignment horizontal="right" vertical="center"/>
    </xf>
    <xf numFmtId="38" fontId="13" fillId="3" borderId="3" xfId="1" applyFont="1" applyFill="1" applyBorder="1" applyAlignment="1">
      <alignment horizontal="right" vertical="center"/>
    </xf>
    <xf numFmtId="0" fontId="11" fillId="2" borderId="14" xfId="0" applyFont="1" applyFill="1" applyBorder="1" applyAlignment="1">
      <alignment horizontal="center" vertical="center"/>
    </xf>
    <xf numFmtId="38" fontId="13" fillId="3" borderId="5" xfId="1" applyFont="1" applyFill="1" applyBorder="1" applyAlignment="1">
      <alignment horizontal="right" vertical="center"/>
    </xf>
    <xf numFmtId="38" fontId="13" fillId="3" borderId="17" xfId="1" applyFont="1" applyFill="1" applyBorder="1" applyAlignment="1">
      <alignment horizontal="right" vertical="center"/>
    </xf>
    <xf numFmtId="0" fontId="13" fillId="2" borderId="4" xfId="0" applyFont="1" applyFill="1" applyBorder="1" applyAlignment="1">
      <alignment horizontal="center" vertical="center"/>
    </xf>
    <xf numFmtId="0" fontId="13" fillId="2" borderId="4" xfId="0" applyFont="1" applyFill="1" applyBorder="1" applyAlignment="1">
      <alignment horizontal="center" vertical="center" wrapText="1"/>
    </xf>
    <xf numFmtId="38" fontId="11" fillId="2" borderId="4" xfId="1" applyFont="1" applyFill="1" applyBorder="1" applyAlignment="1">
      <alignment horizontal="center" vertical="center"/>
    </xf>
    <xf numFmtId="177" fontId="11" fillId="2" borderId="0" xfId="0" applyNumberFormat="1" applyFont="1" applyFill="1" applyAlignment="1">
      <alignment horizontal="right" vertical="center"/>
    </xf>
    <xf numFmtId="0" fontId="11" fillId="2" borderId="0" xfId="0" applyFont="1" applyFill="1" applyAlignment="1">
      <alignment horizontal="left" vertical="center" wrapText="1"/>
    </xf>
    <xf numFmtId="38" fontId="11" fillId="2" borderId="1" xfId="1" applyFont="1" applyFill="1" applyBorder="1" applyAlignment="1">
      <alignment horizontal="right" vertical="center"/>
    </xf>
    <xf numFmtId="38" fontId="11" fillId="2" borderId="3" xfId="1" applyFont="1" applyFill="1" applyBorder="1" applyAlignment="1">
      <alignment horizontal="right" vertical="center"/>
    </xf>
    <xf numFmtId="0" fontId="19" fillId="2" borderId="5" xfId="0" applyFont="1" applyFill="1" applyBorder="1" applyAlignment="1">
      <alignment horizontal="left" vertical="top"/>
    </xf>
    <xf numFmtId="0" fontId="11" fillId="2" borderId="14" xfId="0" applyFont="1" applyFill="1" applyBorder="1" applyAlignment="1">
      <alignment horizontal="left" vertical="top"/>
    </xf>
    <xf numFmtId="0" fontId="11" fillId="2" borderId="17" xfId="0" applyFont="1" applyFill="1" applyBorder="1" applyAlignment="1">
      <alignment horizontal="left" vertical="top"/>
    </xf>
    <xf numFmtId="0" fontId="11" fillId="2" borderId="6" xfId="0" applyFont="1" applyFill="1" applyBorder="1" applyAlignment="1">
      <alignment horizontal="left" vertical="top"/>
    </xf>
    <xf numFmtId="0" fontId="11" fillId="2" borderId="0" xfId="0" applyFont="1" applyFill="1" applyAlignment="1">
      <alignment horizontal="left" vertical="top"/>
    </xf>
    <xf numFmtId="0" fontId="11" fillId="2" borderId="28" xfId="0" applyFont="1" applyFill="1" applyBorder="1" applyAlignment="1">
      <alignment horizontal="left" vertical="top"/>
    </xf>
    <xf numFmtId="0" fontId="11" fillId="2" borderId="9" xfId="0" applyFont="1" applyFill="1" applyBorder="1" applyAlignment="1">
      <alignment horizontal="left" vertical="top"/>
    </xf>
    <xf numFmtId="0" fontId="11" fillId="2" borderId="16" xfId="0" applyFont="1" applyFill="1" applyBorder="1" applyAlignment="1">
      <alignment horizontal="left" vertical="top"/>
    </xf>
    <xf numFmtId="0" fontId="11" fillId="2" borderId="31" xfId="0" applyFont="1" applyFill="1" applyBorder="1" applyAlignment="1">
      <alignment horizontal="left" vertical="top"/>
    </xf>
    <xf numFmtId="178" fontId="12" fillId="3" borderId="26" xfId="1" applyNumberFormat="1" applyFont="1" applyFill="1" applyBorder="1" applyAlignment="1">
      <alignment horizontal="right" vertical="center"/>
    </xf>
    <xf numFmtId="178" fontId="12" fillId="3" borderId="60" xfId="1" applyNumberFormat="1" applyFont="1" applyFill="1" applyBorder="1" applyAlignment="1">
      <alignment horizontal="right" vertical="center"/>
    </xf>
    <xf numFmtId="181" fontId="12" fillId="3" borderId="26" xfId="1" applyNumberFormat="1" applyFont="1" applyFill="1" applyBorder="1" applyAlignment="1">
      <alignment horizontal="right" vertical="center"/>
    </xf>
    <xf numFmtId="181" fontId="12" fillId="3" borderId="52" xfId="1" applyNumberFormat="1" applyFont="1" applyFill="1" applyBorder="1" applyAlignment="1">
      <alignment horizontal="right" vertical="center"/>
    </xf>
    <xf numFmtId="181" fontId="12" fillId="3" borderId="36" xfId="1" applyNumberFormat="1" applyFont="1" applyFill="1" applyBorder="1" applyAlignment="1">
      <alignment horizontal="right" vertical="center"/>
    </xf>
    <xf numFmtId="181" fontId="12" fillId="3" borderId="21" xfId="1" applyNumberFormat="1" applyFont="1" applyFill="1" applyBorder="1" applyAlignment="1">
      <alignment horizontal="right" vertical="center"/>
    </xf>
    <xf numFmtId="181" fontId="12" fillId="3" borderId="39" xfId="0" applyNumberFormat="1" applyFont="1" applyFill="1" applyBorder="1" applyAlignment="1">
      <alignment horizontal="right" vertical="center"/>
    </xf>
    <xf numFmtId="181" fontId="12" fillId="3" borderId="60" xfId="0" applyNumberFormat="1" applyFont="1" applyFill="1" applyBorder="1" applyAlignment="1">
      <alignment horizontal="right" vertical="center"/>
    </xf>
    <xf numFmtId="0" fontId="5" fillId="2" borderId="0" xfId="0" applyFont="1" applyFill="1" applyAlignment="1">
      <alignment horizontal="left" vertical="center" wrapText="1"/>
    </xf>
    <xf numFmtId="0" fontId="11" fillId="2" borderId="35" xfId="0" applyFont="1" applyFill="1" applyBorder="1" applyAlignment="1">
      <alignment horizontal="center" vertical="center"/>
    </xf>
    <xf numFmtId="177" fontId="11" fillId="0" borderId="0" xfId="0" applyNumberFormat="1" applyFont="1" applyAlignment="1">
      <alignment horizontal="right" vertical="center"/>
    </xf>
    <xf numFmtId="177" fontId="11" fillId="3" borderId="1" xfId="0" applyNumberFormat="1" applyFont="1" applyFill="1" applyBorder="1" applyAlignment="1">
      <alignment horizontal="right" vertical="center"/>
    </xf>
    <xf numFmtId="177" fontId="11" fillId="3" borderId="3" xfId="0" applyNumberFormat="1" applyFont="1" applyFill="1" applyBorder="1" applyAlignment="1">
      <alignment horizontal="right" vertical="center"/>
    </xf>
    <xf numFmtId="0" fontId="3" fillId="2" borderId="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5" xfId="0" applyFont="1" applyFill="1" applyBorder="1" applyAlignment="1">
      <alignment horizontal="distributed" vertical="center" wrapText="1" indent="1"/>
    </xf>
    <xf numFmtId="0" fontId="3" fillId="2" borderId="3" xfId="0" applyFont="1" applyFill="1" applyBorder="1" applyAlignment="1">
      <alignment horizontal="distributed" vertical="center" wrapText="1" indent="1"/>
    </xf>
    <xf numFmtId="0" fontId="17" fillId="2" borderId="0" xfId="0" applyFont="1" applyFill="1" applyAlignment="1">
      <alignment horizontal="distributed" vertical="center" indent="10"/>
    </xf>
    <xf numFmtId="0" fontId="3" fillId="2" borderId="1"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15" fillId="0" borderId="16" xfId="0" applyFont="1" applyBorder="1" applyAlignment="1">
      <alignment horizontal="center" vertical="center"/>
    </xf>
    <xf numFmtId="0" fontId="11" fillId="6" borderId="12" xfId="0" applyFont="1" applyFill="1" applyBorder="1" applyAlignment="1">
      <alignment horizontal="center" vertical="center" wrapText="1" shrinkToFit="1"/>
    </xf>
    <xf numFmtId="0" fontId="11" fillId="6" borderId="7" xfId="0" applyFont="1" applyFill="1" applyBorder="1" applyAlignment="1">
      <alignment horizontal="center" vertical="center" wrapText="1" shrinkToFit="1"/>
    </xf>
    <xf numFmtId="0" fontId="11" fillId="6" borderId="8" xfId="0" applyFont="1" applyFill="1" applyBorder="1" applyAlignment="1">
      <alignment horizontal="center" vertical="center" wrapText="1" shrinkToFit="1"/>
    </xf>
    <xf numFmtId="0" fontId="11" fillId="6" borderId="12" xfId="0" applyFont="1" applyFill="1" applyBorder="1" applyAlignment="1">
      <alignment horizontal="center" vertical="center" shrinkToFit="1"/>
    </xf>
    <xf numFmtId="0" fontId="11" fillId="6" borderId="7" xfId="0" applyFont="1" applyFill="1" applyBorder="1" applyAlignment="1">
      <alignment horizontal="center" vertical="center" shrinkToFit="1"/>
    </xf>
    <xf numFmtId="0" fontId="11" fillId="6" borderId="8" xfId="0" applyFont="1" applyFill="1" applyBorder="1" applyAlignment="1">
      <alignment horizontal="center" vertical="center" shrinkToFit="1"/>
    </xf>
    <xf numFmtId="38" fontId="11" fillId="6" borderId="4" xfId="1" applyFont="1" applyFill="1" applyBorder="1" applyAlignment="1">
      <alignment horizontal="left" vertical="center" wrapText="1"/>
    </xf>
    <xf numFmtId="183" fontId="11" fillId="3" borderId="1" xfId="2" applyNumberFormat="1" applyFont="1" applyFill="1" applyBorder="1" applyAlignment="1">
      <alignment horizontal="center" vertical="center"/>
    </xf>
    <xf numFmtId="183" fontId="11" fillId="3" borderId="3" xfId="2" applyNumberFormat="1" applyFont="1" applyFill="1" applyBorder="1" applyAlignment="1">
      <alignment horizontal="center" vertical="center"/>
    </xf>
    <xf numFmtId="38" fontId="11" fillId="6" borderId="4" xfId="1"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38" fontId="11" fillId="0" borderId="0" xfId="1" applyFont="1" applyFill="1" applyBorder="1" applyAlignment="1">
      <alignment horizontal="left" vertical="center" wrapText="1"/>
    </xf>
    <xf numFmtId="0" fontId="11" fillId="6" borderId="3"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FDE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20320</xdr:colOff>
      <xdr:row>15</xdr:row>
      <xdr:rowOff>20320</xdr:rowOff>
    </xdr:from>
    <xdr:to>
      <xdr:col>4</xdr:col>
      <xdr:colOff>20320</xdr:colOff>
      <xdr:row>17</xdr:row>
      <xdr:rowOff>0</xdr:rowOff>
    </xdr:to>
    <xdr:cxnSp macro="">
      <xdr:nvCxnSpPr>
        <xdr:cNvPr id="3" name="直線コネクタ 3">
          <a:extLst>
            <a:ext uri="{FF2B5EF4-FFF2-40B4-BE49-F238E27FC236}">
              <a16:creationId xmlns:a16="http://schemas.microsoft.com/office/drawing/2014/main" id="{9E43D063-B801-4F2E-B9B1-9C989303DA5F}"/>
            </a:ext>
          </a:extLst>
        </xdr:cNvPr>
        <xdr:cNvCxnSpPr/>
      </xdr:nvCxnSpPr>
      <xdr:spPr>
        <a:xfrm>
          <a:off x="372745" y="30757495"/>
          <a:ext cx="1828800" cy="494030"/>
        </a:xfrm>
        <a:prstGeom prst="straightConnector1">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xdr:colOff>
      <xdr:row>41</xdr:row>
      <xdr:rowOff>29845</xdr:rowOff>
    </xdr:from>
    <xdr:to>
      <xdr:col>4</xdr:col>
      <xdr:colOff>20320</xdr:colOff>
      <xdr:row>43</xdr:row>
      <xdr:rowOff>0</xdr:rowOff>
    </xdr:to>
    <xdr:cxnSp macro="">
      <xdr:nvCxnSpPr>
        <xdr:cNvPr id="4" name="直線コネクタ 6">
          <a:extLst>
            <a:ext uri="{FF2B5EF4-FFF2-40B4-BE49-F238E27FC236}">
              <a16:creationId xmlns:a16="http://schemas.microsoft.com/office/drawing/2014/main" id="{512BCAE4-43B8-4A3F-AAF0-CA576C47905D}"/>
            </a:ext>
          </a:extLst>
        </xdr:cNvPr>
        <xdr:cNvCxnSpPr/>
      </xdr:nvCxnSpPr>
      <xdr:spPr>
        <a:xfrm>
          <a:off x="362585" y="38034595"/>
          <a:ext cx="1838960" cy="474980"/>
        </a:xfrm>
        <a:prstGeom prst="straightConnector1">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xdr:colOff>
      <xdr:row>51</xdr:row>
      <xdr:rowOff>29210</xdr:rowOff>
    </xdr:from>
    <xdr:to>
      <xdr:col>4</xdr:col>
      <xdr:colOff>20320</xdr:colOff>
      <xdr:row>53</xdr:row>
      <xdr:rowOff>0</xdr:rowOff>
    </xdr:to>
    <xdr:cxnSp macro="">
      <xdr:nvCxnSpPr>
        <xdr:cNvPr id="5" name="直線コネクタ 8">
          <a:extLst>
            <a:ext uri="{FF2B5EF4-FFF2-40B4-BE49-F238E27FC236}">
              <a16:creationId xmlns:a16="http://schemas.microsoft.com/office/drawing/2014/main" id="{1F34FC49-66B3-4E2A-96DF-146EBD609727}"/>
            </a:ext>
          </a:extLst>
        </xdr:cNvPr>
        <xdr:cNvCxnSpPr/>
      </xdr:nvCxnSpPr>
      <xdr:spPr>
        <a:xfrm>
          <a:off x="362585" y="41091485"/>
          <a:ext cx="1838960" cy="713740"/>
        </a:xfrm>
        <a:prstGeom prst="straightConnector1">
          <a:avLst/>
        </a:prstGeom>
        <a:ln>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685800</xdr:colOff>
      <xdr:row>70</xdr:row>
      <xdr:rowOff>0</xdr:rowOff>
    </xdr:from>
    <xdr:to>
      <xdr:col>25</xdr:col>
      <xdr:colOff>235585</xdr:colOff>
      <xdr:row>70</xdr:row>
      <xdr:rowOff>360680</xdr:rowOff>
    </xdr:to>
    <xdr:sp macro="" textlink="">
      <xdr:nvSpPr>
        <xdr:cNvPr id="11" name="Text Box 1">
          <a:extLst>
            <a:ext uri="{FF2B5EF4-FFF2-40B4-BE49-F238E27FC236}">
              <a16:creationId xmlns:a16="http://schemas.microsoft.com/office/drawing/2014/main" id="{0B92AF85-ACA2-40CE-A739-B588C1FF8467}"/>
            </a:ext>
          </a:extLst>
        </xdr:cNvPr>
        <xdr:cNvSpPr txBox="1">
          <a:spLocks noChangeArrowheads="1"/>
        </xdr:cNvSpPr>
      </xdr:nvSpPr>
      <xdr:spPr>
        <a:xfrm>
          <a:off x="8905875" y="81676875"/>
          <a:ext cx="6407785" cy="360680"/>
        </a:xfrm>
        <a:prstGeom prst="rect">
          <a:avLst/>
        </a:prstGeom>
        <a:solidFill>
          <a:srgbClr val="FFFFFF"/>
        </a:solidFill>
        <a:ln w="9525">
          <a:noFill/>
          <a:miter lim="800000"/>
          <a:headEnd/>
          <a:tailEnd/>
        </a:ln>
      </xdr:spPr>
      <xdr:txBody>
        <a:bodyPr vertOverflow="clip" horzOverflow="overflow" wrap="square" lIns="180000" tIns="36000" rIns="108000" bIns="36000" anchor="ctr" upright="1"/>
        <a:lstStyle/>
        <a:p>
          <a:pPr algn="l" rtl="0">
            <a:defRPr sz="1000"/>
          </a:pPr>
          <a:r>
            <a:rPr lang="ja-JP" altLang="en-US" sz="1100" b="0" i="0" u="none" strike="noStrike" baseline="0">
              <a:solidFill>
                <a:srgbClr val="000000"/>
              </a:solidFill>
              <a:latin typeface="HGPｺﾞｼｯｸM"/>
              <a:ea typeface="HGPｺﾞｼｯｸM"/>
            </a:rPr>
            <a:t>◆　調達予定額が無い場合は「０」を、ある場合は予定と同額であっても融資実績額を必ず入力してください。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204786</xdr:colOff>
      <xdr:row>8</xdr:row>
      <xdr:rowOff>66675</xdr:rowOff>
    </xdr:from>
    <xdr:to>
      <xdr:col>8</xdr:col>
      <xdr:colOff>1428750</xdr:colOff>
      <xdr:row>15</xdr:row>
      <xdr:rowOff>28574</xdr:rowOff>
    </xdr:to>
    <xdr:sp macro="" textlink="">
      <xdr:nvSpPr>
        <xdr:cNvPr id="2" name="テキスト ボックス 1">
          <a:extLst>
            <a:ext uri="{FF2B5EF4-FFF2-40B4-BE49-F238E27FC236}">
              <a16:creationId xmlns:a16="http://schemas.microsoft.com/office/drawing/2014/main" id="{B932C8E1-FB51-EF7A-27FF-C86045A0B135}"/>
            </a:ext>
          </a:extLst>
        </xdr:cNvPr>
        <xdr:cNvSpPr txBox="1"/>
      </xdr:nvSpPr>
      <xdr:spPr>
        <a:xfrm>
          <a:off x="1528761" y="2200275"/>
          <a:ext cx="4748214" cy="11620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・白色セルに入力してください。色付きセルは自動入力です。</a:t>
          </a:r>
        </a:p>
        <a:p>
          <a:r>
            <a:rPr kumimoji="1" lang="ja-JP" altLang="en-US" sz="1100" b="1">
              <a:solidFill>
                <a:srgbClr val="FF0000"/>
              </a:solidFill>
            </a:rPr>
            <a:t>・行を追加する場合、同じ費目から行をコピーして挿入してください</a:t>
          </a:r>
          <a:endParaRPr kumimoji="1" lang="en-US" altLang="ja-JP" sz="1100" b="1">
            <a:solidFill>
              <a:srgbClr val="FF0000"/>
            </a:solidFill>
          </a:endParaRPr>
        </a:p>
        <a:p>
          <a:r>
            <a:rPr kumimoji="1" lang="ja-JP" altLang="en-US" sz="1100" b="1">
              <a:solidFill>
                <a:srgbClr val="FF0000"/>
              </a:solidFill>
            </a:rPr>
            <a:t>・すべての項目について、根拠資料として、参考見積もしくは価格表（ウェブでも可）等を添付してください。</a:t>
          </a:r>
          <a:endParaRPr kumimoji="1" lang="en-US" altLang="ja-JP" sz="1100" b="1">
            <a:solidFill>
              <a:srgbClr val="FF0000"/>
            </a:solidFill>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413-201B-43AA-ADE4-69841FD29985}">
  <sheetPr>
    <tabColor rgb="FFFFFF00"/>
  </sheetPr>
  <dimension ref="B3:P118"/>
  <sheetViews>
    <sheetView showGridLines="0" tabSelected="1" view="pageBreakPreview" topLeftCell="A20" zoomScaleSheetLayoutView="100" workbookViewId="0">
      <selection activeCell="B77" sqref="B77:P79"/>
    </sheetView>
  </sheetViews>
  <sheetFormatPr defaultColWidth="9" defaultRowHeight="13.5"/>
  <cols>
    <col min="1" max="1" width="0.75" style="71" customWidth="1"/>
    <col min="2" max="3" width="3.875" style="71" customWidth="1"/>
    <col min="4" max="4" width="17.75" style="71" customWidth="1"/>
    <col min="5" max="5" width="6" style="71" customWidth="1"/>
    <col min="6" max="6" width="7.75" style="71" customWidth="1"/>
    <col min="7" max="7" width="6" style="71" customWidth="1"/>
    <col min="8" max="8" width="7.25" style="71" customWidth="1"/>
    <col min="9" max="9" width="8.375" style="71" customWidth="1"/>
    <col min="10" max="10" width="5.625" style="71" customWidth="1"/>
    <col min="11" max="13" width="6" style="71" customWidth="1"/>
    <col min="14" max="14" width="6.75" style="71" customWidth="1"/>
    <col min="15" max="15" width="6" style="71" customWidth="1"/>
    <col min="16" max="16" width="6.5" style="71" customWidth="1"/>
    <col min="17" max="17" width="1" style="71" customWidth="1"/>
    <col min="18" max="16384" width="9" style="71"/>
  </cols>
  <sheetData>
    <row r="3" spans="2:16">
      <c r="B3" s="71" t="s">
        <v>117</v>
      </c>
    </row>
    <row r="4" spans="2:16" ht="8.25" customHeight="1"/>
    <row r="5" spans="2:16" ht="48" customHeight="1">
      <c r="B5" s="209" t="s">
        <v>45</v>
      </c>
      <c r="C5" s="211" t="s">
        <v>29</v>
      </c>
      <c r="D5" s="212"/>
      <c r="E5" s="215" t="s">
        <v>40</v>
      </c>
      <c r="F5" s="216"/>
      <c r="G5" s="216"/>
      <c r="H5" s="216"/>
      <c r="I5" s="215" t="s">
        <v>41</v>
      </c>
      <c r="J5" s="216"/>
      <c r="K5" s="216"/>
      <c r="L5" s="217"/>
      <c r="M5" s="215" t="s">
        <v>120</v>
      </c>
      <c r="N5" s="216"/>
      <c r="O5" s="216"/>
      <c r="P5" s="217"/>
    </row>
    <row r="6" spans="2:16" ht="18.75" customHeight="1">
      <c r="B6" s="210"/>
      <c r="C6" s="213"/>
      <c r="D6" s="214"/>
      <c r="E6" s="73" t="s">
        <v>37</v>
      </c>
      <c r="F6" s="74" t="str">
        <f>+F16</f>
        <v>2025</v>
      </c>
      <c r="G6" s="75" t="s">
        <v>38</v>
      </c>
      <c r="H6" s="76" t="s">
        <v>31</v>
      </c>
      <c r="I6" s="73" t="s">
        <v>37</v>
      </c>
      <c r="J6" s="74">
        <f>+J16</f>
        <v>2026</v>
      </c>
      <c r="K6" s="75" t="s">
        <v>38</v>
      </c>
      <c r="L6" s="76" t="s">
        <v>31</v>
      </c>
      <c r="M6" s="73" t="s">
        <v>37</v>
      </c>
      <c r="N6" s="74">
        <f>+N16</f>
        <v>2027</v>
      </c>
      <c r="O6" s="75" t="s">
        <v>38</v>
      </c>
      <c r="P6" s="76" t="s">
        <v>31</v>
      </c>
    </row>
    <row r="7" spans="2:16" ht="27" customHeight="1">
      <c r="B7" s="218" t="s">
        <v>43</v>
      </c>
      <c r="C7" s="220" t="s">
        <v>50</v>
      </c>
      <c r="D7" s="221"/>
      <c r="E7" s="222">
        <f>E34</f>
        <v>583200</v>
      </c>
      <c r="F7" s="223"/>
      <c r="G7" s="223"/>
      <c r="H7" s="77" t="str">
        <f>H34</f>
        <v>円</v>
      </c>
      <c r="I7" s="222">
        <f>I34</f>
        <v>972000</v>
      </c>
      <c r="J7" s="223"/>
      <c r="K7" s="223"/>
      <c r="L7" s="77" t="str">
        <f>L34</f>
        <v>円</v>
      </c>
      <c r="M7" s="222">
        <f>M34</f>
        <v>972000</v>
      </c>
      <c r="N7" s="223"/>
      <c r="O7" s="223"/>
      <c r="P7" s="77" t="str">
        <f>P34</f>
        <v>円</v>
      </c>
    </row>
    <row r="8" spans="2:16" ht="27" customHeight="1">
      <c r="B8" s="219"/>
      <c r="C8" s="224" t="s">
        <v>48</v>
      </c>
      <c r="D8" s="225"/>
      <c r="E8" s="226">
        <f>E38</f>
        <v>32400</v>
      </c>
      <c r="F8" s="227"/>
      <c r="G8" s="228"/>
      <c r="H8" s="78" t="str">
        <f>+H34</f>
        <v>円</v>
      </c>
      <c r="I8" s="226">
        <f>I38</f>
        <v>54000</v>
      </c>
      <c r="J8" s="227"/>
      <c r="K8" s="228"/>
      <c r="L8" s="78" t="str">
        <f>+L34</f>
        <v>円</v>
      </c>
      <c r="M8" s="226">
        <f>M38</f>
        <v>54000</v>
      </c>
      <c r="N8" s="227"/>
      <c r="O8" s="228"/>
      <c r="P8" s="78" t="str">
        <f>+P34</f>
        <v>円</v>
      </c>
    </row>
    <row r="9" spans="2:16" ht="27" customHeight="1">
      <c r="B9" s="79" t="s">
        <v>46</v>
      </c>
      <c r="C9" s="199" t="s">
        <v>20</v>
      </c>
      <c r="D9" s="200"/>
      <c r="E9" s="201">
        <f>+E48</f>
        <v>3</v>
      </c>
      <c r="F9" s="202"/>
      <c r="G9" s="203"/>
      <c r="H9" s="80"/>
      <c r="I9" s="201">
        <f>+I48</f>
        <v>4</v>
      </c>
      <c r="J9" s="202"/>
      <c r="K9" s="203"/>
      <c r="L9" s="81"/>
      <c r="M9" s="201">
        <f>+M48</f>
        <v>4</v>
      </c>
      <c r="N9" s="202"/>
      <c r="O9" s="203"/>
      <c r="P9" s="81"/>
    </row>
    <row r="10" spans="2:16" ht="27" customHeight="1">
      <c r="B10" s="79" t="s">
        <v>55</v>
      </c>
      <c r="C10" s="204"/>
      <c r="D10" s="205"/>
      <c r="E10" s="206"/>
      <c r="F10" s="207"/>
      <c r="G10" s="208"/>
      <c r="H10" s="82"/>
      <c r="I10" s="206"/>
      <c r="J10" s="207"/>
      <c r="K10" s="208"/>
      <c r="L10" s="83"/>
      <c r="M10" s="206"/>
      <c r="N10" s="207"/>
      <c r="O10" s="208"/>
      <c r="P10" s="83"/>
    </row>
    <row r="11" spans="2:16" ht="15.75" customHeight="1">
      <c r="B11" s="84" t="s">
        <v>56</v>
      </c>
      <c r="C11" s="85"/>
      <c r="D11" s="85"/>
      <c r="E11" s="86"/>
      <c r="F11" s="86"/>
      <c r="G11" s="86"/>
      <c r="I11" s="86"/>
      <c r="J11" s="86"/>
      <c r="K11" s="86"/>
      <c r="M11" s="86"/>
      <c r="N11" s="86"/>
      <c r="O11" s="86"/>
    </row>
    <row r="12" spans="2:16" ht="10.5" customHeight="1">
      <c r="B12" s="84"/>
      <c r="C12" s="85"/>
      <c r="D12" s="85"/>
      <c r="E12" s="86"/>
      <c r="F12" s="86"/>
      <c r="G12" s="86"/>
      <c r="I12" s="86"/>
      <c r="J12" s="86"/>
      <c r="K12" s="86"/>
      <c r="M12" s="86"/>
      <c r="N12" s="86"/>
      <c r="O12" s="86"/>
    </row>
    <row r="13" spans="2:16" ht="19.5" customHeight="1">
      <c r="B13" s="71" t="s">
        <v>47</v>
      </c>
    </row>
    <row r="14" spans="2:16" ht="3.75" customHeight="1"/>
    <row r="15" spans="2:16" ht="24" customHeight="1">
      <c r="B15" s="79" t="s">
        <v>43</v>
      </c>
      <c r="C15" s="235" t="s">
        <v>51</v>
      </c>
      <c r="D15" s="236"/>
      <c r="E15" s="87" t="s">
        <v>42</v>
      </c>
      <c r="F15" s="87"/>
      <c r="G15" s="88"/>
    </row>
    <row r="16" spans="2:16" ht="20.25" customHeight="1">
      <c r="C16" s="237" t="s">
        <v>39</v>
      </c>
      <c r="D16" s="238"/>
      <c r="E16" s="89"/>
      <c r="F16" s="239" t="s">
        <v>153</v>
      </c>
      <c r="G16" s="239"/>
      <c r="H16" s="90"/>
      <c r="I16" s="91"/>
      <c r="J16" s="240">
        <f>IF(F16&gt;0,F16+1,"  ")</f>
        <v>2026</v>
      </c>
      <c r="K16" s="240" t="str">
        <f>IF(G16&gt;0,G16+1,"  ")</f>
        <v xml:space="preserve">  </v>
      </c>
      <c r="L16" s="92"/>
      <c r="M16" s="91"/>
      <c r="N16" s="240">
        <f>IF(F16&gt;0,F16+2," ")</f>
        <v>2027</v>
      </c>
      <c r="O16" s="240" t="str">
        <f>IF(G16&gt;0,G16+2," ")</f>
        <v xml:space="preserve"> </v>
      </c>
      <c r="P16" s="92"/>
    </row>
    <row r="17" spans="3:16" ht="20.25" customHeight="1">
      <c r="C17" s="241" t="s">
        <v>32</v>
      </c>
      <c r="D17" s="242"/>
      <c r="E17" s="72"/>
      <c r="F17" s="93"/>
      <c r="G17" s="93"/>
      <c r="H17" s="76" t="s">
        <v>31</v>
      </c>
      <c r="I17" s="94"/>
      <c r="J17" s="95"/>
      <c r="K17" s="95"/>
      <c r="L17" s="76" t="s">
        <v>31</v>
      </c>
      <c r="M17" s="94"/>
      <c r="N17" s="95"/>
      <c r="O17" s="95"/>
      <c r="P17" s="76" t="s">
        <v>31</v>
      </c>
    </row>
    <row r="18" spans="3:16" ht="27.75" customHeight="1">
      <c r="C18" s="96" t="s">
        <v>83</v>
      </c>
      <c r="D18" s="97"/>
      <c r="E18" s="229" t="s">
        <v>159</v>
      </c>
      <c r="F18" s="230"/>
      <c r="G18" s="231"/>
      <c r="H18" s="98"/>
      <c r="I18" s="229" t="s">
        <v>159</v>
      </c>
      <c r="J18" s="230"/>
      <c r="K18" s="231"/>
      <c r="L18" s="98"/>
      <c r="M18" s="229" t="s">
        <v>159</v>
      </c>
      <c r="N18" s="230"/>
      <c r="O18" s="231"/>
      <c r="P18" s="98"/>
    </row>
    <row r="19" spans="3:16" ht="23.25" customHeight="1">
      <c r="C19" s="99"/>
      <c r="D19" s="100" t="s">
        <v>89</v>
      </c>
      <c r="E19" s="232">
        <v>1080</v>
      </c>
      <c r="F19" s="233"/>
      <c r="G19" s="234"/>
      <c r="H19" s="101" t="s">
        <v>81</v>
      </c>
      <c r="I19" s="232">
        <v>1080</v>
      </c>
      <c r="J19" s="233"/>
      <c r="K19" s="234"/>
      <c r="L19" s="102" t="s">
        <v>81</v>
      </c>
      <c r="M19" s="232">
        <v>1080</v>
      </c>
      <c r="N19" s="233"/>
      <c r="O19" s="234"/>
      <c r="P19" s="102" t="s">
        <v>81</v>
      </c>
    </row>
    <row r="20" spans="3:16" ht="23.25" customHeight="1" thickBot="1">
      <c r="C20" s="103"/>
      <c r="D20" s="104" t="s">
        <v>28</v>
      </c>
      <c r="E20" s="245">
        <v>300</v>
      </c>
      <c r="F20" s="246"/>
      <c r="G20" s="247"/>
      <c r="H20" s="105" t="s">
        <v>163</v>
      </c>
      <c r="I20" s="248">
        <v>500</v>
      </c>
      <c r="J20" s="249"/>
      <c r="K20" s="250"/>
      <c r="L20" s="105" t="s">
        <v>163</v>
      </c>
      <c r="M20" s="248">
        <v>500</v>
      </c>
      <c r="N20" s="249"/>
      <c r="O20" s="250"/>
      <c r="P20" s="105" t="s">
        <v>163</v>
      </c>
    </row>
    <row r="21" spans="3:16" ht="23.25" customHeight="1" thickBot="1">
      <c r="C21" s="107"/>
      <c r="D21" s="108" t="s">
        <v>50</v>
      </c>
      <c r="E21" s="251">
        <f>+E19*E20</f>
        <v>324000</v>
      </c>
      <c r="F21" s="252"/>
      <c r="G21" s="253"/>
      <c r="H21" s="109" t="s">
        <v>81</v>
      </c>
      <c r="I21" s="251">
        <f>+I19*I20</f>
        <v>540000</v>
      </c>
      <c r="J21" s="252"/>
      <c r="K21" s="253"/>
      <c r="L21" s="109" t="s">
        <v>81</v>
      </c>
      <c r="M21" s="251">
        <f>+M19*M20</f>
        <v>540000</v>
      </c>
      <c r="N21" s="252"/>
      <c r="O21" s="253"/>
      <c r="P21" s="110" t="s">
        <v>81</v>
      </c>
    </row>
    <row r="22" spans="3:16" ht="28.5" customHeight="1">
      <c r="C22" s="96" t="s">
        <v>84</v>
      </c>
      <c r="D22" s="111"/>
      <c r="E22" s="229" t="s">
        <v>154</v>
      </c>
      <c r="F22" s="243"/>
      <c r="G22" s="244"/>
      <c r="H22" s="98"/>
      <c r="I22" s="229" t="s">
        <v>154</v>
      </c>
      <c r="J22" s="243"/>
      <c r="K22" s="244"/>
      <c r="L22" s="98"/>
      <c r="M22" s="229" t="s">
        <v>154</v>
      </c>
      <c r="N22" s="243"/>
      <c r="O22" s="244"/>
      <c r="P22" s="98"/>
    </row>
    <row r="23" spans="3:16" ht="23.25" customHeight="1">
      <c r="C23" s="99"/>
      <c r="D23" s="100" t="s">
        <v>89</v>
      </c>
      <c r="E23" s="232">
        <v>864</v>
      </c>
      <c r="F23" s="233"/>
      <c r="G23" s="234"/>
      <c r="H23" s="101" t="s">
        <v>164</v>
      </c>
      <c r="I23" s="232">
        <v>864</v>
      </c>
      <c r="J23" s="233"/>
      <c r="K23" s="234"/>
      <c r="L23" s="101" t="s">
        <v>164</v>
      </c>
      <c r="M23" s="232">
        <v>864</v>
      </c>
      <c r="N23" s="233"/>
      <c r="O23" s="234"/>
      <c r="P23" s="101" t="s">
        <v>164</v>
      </c>
    </row>
    <row r="24" spans="3:16" ht="23.25" customHeight="1" thickBot="1">
      <c r="C24" s="103"/>
      <c r="D24" s="104" t="s">
        <v>28</v>
      </c>
      <c r="E24" s="248">
        <v>300</v>
      </c>
      <c r="F24" s="249"/>
      <c r="G24" s="250"/>
      <c r="H24" s="105" t="s">
        <v>165</v>
      </c>
      <c r="I24" s="248">
        <v>500</v>
      </c>
      <c r="J24" s="249"/>
      <c r="K24" s="250"/>
      <c r="L24" s="105" t="s">
        <v>165</v>
      </c>
      <c r="M24" s="248">
        <v>500</v>
      </c>
      <c r="N24" s="249"/>
      <c r="O24" s="250"/>
      <c r="P24" s="105" t="s">
        <v>165</v>
      </c>
    </row>
    <row r="25" spans="3:16" ht="23.25" customHeight="1" thickBot="1">
      <c r="C25" s="107"/>
      <c r="D25" s="108" t="s">
        <v>50</v>
      </c>
      <c r="E25" s="251">
        <f>+E23*E24</f>
        <v>259200</v>
      </c>
      <c r="F25" s="252"/>
      <c r="G25" s="253"/>
      <c r="H25" s="112" t="s">
        <v>91</v>
      </c>
      <c r="I25" s="251">
        <f>+I23*I24</f>
        <v>432000</v>
      </c>
      <c r="J25" s="252"/>
      <c r="K25" s="253"/>
      <c r="L25" s="109" t="s">
        <v>91</v>
      </c>
      <c r="M25" s="257">
        <f>+M23*M24</f>
        <v>432000</v>
      </c>
      <c r="N25" s="258"/>
      <c r="O25" s="259"/>
      <c r="P25" s="110" t="s">
        <v>91</v>
      </c>
    </row>
    <row r="26" spans="3:16" ht="23.25" customHeight="1">
      <c r="C26" s="96" t="s">
        <v>84</v>
      </c>
      <c r="D26" s="111"/>
      <c r="E26" s="254"/>
      <c r="F26" s="255"/>
      <c r="G26" s="256"/>
      <c r="H26" s="98"/>
      <c r="I26" s="254"/>
      <c r="J26" s="255"/>
      <c r="K26" s="256"/>
      <c r="L26" s="98"/>
      <c r="M26" s="254"/>
      <c r="N26" s="255"/>
      <c r="O26" s="256"/>
      <c r="P26" s="98"/>
    </row>
    <row r="27" spans="3:16" ht="23.25" customHeight="1">
      <c r="C27" s="99"/>
      <c r="D27" s="100" t="s">
        <v>89</v>
      </c>
      <c r="E27" s="232"/>
      <c r="F27" s="233"/>
      <c r="G27" s="234"/>
      <c r="H27" s="101"/>
      <c r="I27" s="232"/>
      <c r="J27" s="233"/>
      <c r="K27" s="234"/>
      <c r="L27" s="101"/>
      <c r="M27" s="232"/>
      <c r="N27" s="233"/>
      <c r="O27" s="234"/>
      <c r="P27" s="101"/>
    </row>
    <row r="28" spans="3:16" ht="23.25" customHeight="1" thickBot="1">
      <c r="C28" s="103"/>
      <c r="D28" s="104" t="s">
        <v>28</v>
      </c>
      <c r="E28" s="248"/>
      <c r="F28" s="249"/>
      <c r="G28" s="250"/>
      <c r="H28" s="105"/>
      <c r="I28" s="248"/>
      <c r="J28" s="249"/>
      <c r="K28" s="250"/>
      <c r="L28" s="105"/>
      <c r="M28" s="248"/>
      <c r="N28" s="249"/>
      <c r="O28" s="250"/>
      <c r="P28" s="105"/>
    </row>
    <row r="29" spans="3:16" ht="23.25" customHeight="1" thickBot="1">
      <c r="C29" s="107"/>
      <c r="D29" s="108" t="s">
        <v>50</v>
      </c>
      <c r="E29" s="257">
        <f>+E27*E28</f>
        <v>0</v>
      </c>
      <c r="F29" s="258"/>
      <c r="G29" s="259"/>
      <c r="H29" s="112" t="s">
        <v>81</v>
      </c>
      <c r="I29" s="251">
        <f>+I27*I28</f>
        <v>0</v>
      </c>
      <c r="J29" s="252"/>
      <c r="K29" s="253"/>
      <c r="L29" s="112" t="s">
        <v>81</v>
      </c>
      <c r="M29" s="257">
        <f>+M27*M28</f>
        <v>0</v>
      </c>
      <c r="N29" s="258"/>
      <c r="O29" s="259"/>
      <c r="P29" s="112" t="s">
        <v>81</v>
      </c>
    </row>
    <row r="30" spans="3:16" ht="23.25" customHeight="1">
      <c r="C30" s="96" t="s">
        <v>84</v>
      </c>
      <c r="D30" s="111"/>
      <c r="E30" s="254"/>
      <c r="F30" s="255"/>
      <c r="G30" s="256"/>
      <c r="H30" s="98"/>
      <c r="I30" s="254"/>
      <c r="J30" s="255"/>
      <c r="K30" s="256"/>
      <c r="L30" s="98"/>
      <c r="M30" s="254"/>
      <c r="N30" s="255"/>
      <c r="O30" s="256"/>
      <c r="P30" s="98"/>
    </row>
    <row r="31" spans="3:16" ht="23.25" customHeight="1">
      <c r="C31" s="99"/>
      <c r="D31" s="100" t="s">
        <v>89</v>
      </c>
      <c r="E31" s="232"/>
      <c r="F31" s="233"/>
      <c r="G31" s="234"/>
      <c r="H31" s="101"/>
      <c r="I31" s="232"/>
      <c r="J31" s="233"/>
      <c r="K31" s="234"/>
      <c r="L31" s="101"/>
      <c r="M31" s="232"/>
      <c r="N31" s="233"/>
      <c r="O31" s="234"/>
      <c r="P31" s="101"/>
    </row>
    <row r="32" spans="3:16" ht="23.25" customHeight="1" thickBot="1">
      <c r="C32" s="103"/>
      <c r="D32" s="104" t="s">
        <v>28</v>
      </c>
      <c r="E32" s="248"/>
      <c r="F32" s="249"/>
      <c r="G32" s="250"/>
      <c r="H32" s="105"/>
      <c r="I32" s="248"/>
      <c r="J32" s="249"/>
      <c r="K32" s="250"/>
      <c r="L32" s="105"/>
      <c r="M32" s="248"/>
      <c r="N32" s="249"/>
      <c r="O32" s="250"/>
      <c r="P32" s="105"/>
    </row>
    <row r="33" spans="2:16" ht="23.25" customHeight="1" thickBot="1">
      <c r="C33" s="107"/>
      <c r="D33" s="108" t="s">
        <v>50</v>
      </c>
      <c r="E33" s="251">
        <f>+E31*E32</f>
        <v>0</v>
      </c>
      <c r="F33" s="252"/>
      <c r="G33" s="253"/>
      <c r="H33" s="112" t="s">
        <v>81</v>
      </c>
      <c r="I33" s="251">
        <f>+I31*I32</f>
        <v>0</v>
      </c>
      <c r="J33" s="252"/>
      <c r="K33" s="253"/>
      <c r="L33" s="112" t="s">
        <v>81</v>
      </c>
      <c r="M33" s="251">
        <f>+M31*M32</f>
        <v>0</v>
      </c>
      <c r="N33" s="252"/>
      <c r="O33" s="253"/>
      <c r="P33" s="112" t="s">
        <v>81</v>
      </c>
    </row>
    <row r="34" spans="2:16" ht="23.25" customHeight="1" thickBot="1">
      <c r="C34" s="260" t="s">
        <v>59</v>
      </c>
      <c r="D34" s="261"/>
      <c r="E34" s="251">
        <f>SUM(E21,E25,E29,E33)</f>
        <v>583200</v>
      </c>
      <c r="F34" s="252"/>
      <c r="G34" s="253"/>
      <c r="H34" s="112" t="s">
        <v>91</v>
      </c>
      <c r="I34" s="251">
        <f>SUM(I21,I25,I29,I33)</f>
        <v>972000</v>
      </c>
      <c r="J34" s="252"/>
      <c r="K34" s="253"/>
      <c r="L34" s="112" t="s">
        <v>91</v>
      </c>
      <c r="M34" s="251">
        <f>SUM(M21,M25,M29,M33)</f>
        <v>972000</v>
      </c>
      <c r="N34" s="252"/>
      <c r="O34" s="253"/>
      <c r="P34" s="112" t="s">
        <v>91</v>
      </c>
    </row>
    <row r="35" spans="2:16" ht="23.25" customHeight="1">
      <c r="C35" s="113" t="s">
        <v>33</v>
      </c>
      <c r="D35" s="114"/>
      <c r="E35" s="262" t="s">
        <v>155</v>
      </c>
      <c r="F35" s="263"/>
      <c r="G35" s="264"/>
      <c r="H35" s="115"/>
      <c r="I35" s="262" t="s">
        <v>155</v>
      </c>
      <c r="J35" s="263"/>
      <c r="K35" s="264"/>
      <c r="L35" s="116"/>
      <c r="M35" s="262" t="s">
        <v>155</v>
      </c>
      <c r="N35" s="263"/>
      <c r="O35" s="264"/>
      <c r="P35" s="117"/>
    </row>
    <row r="36" spans="2:16" ht="23.25" customHeight="1">
      <c r="C36" s="118"/>
      <c r="D36" s="119" t="s">
        <v>35</v>
      </c>
      <c r="E36" s="232">
        <v>540</v>
      </c>
      <c r="F36" s="233"/>
      <c r="G36" s="234"/>
      <c r="H36" s="101"/>
      <c r="I36" s="232">
        <v>540</v>
      </c>
      <c r="J36" s="233"/>
      <c r="K36" s="234"/>
      <c r="L36" s="101"/>
      <c r="M36" s="232">
        <v>540</v>
      </c>
      <c r="N36" s="233"/>
      <c r="O36" s="234"/>
      <c r="P36" s="101"/>
    </row>
    <row r="37" spans="2:16" ht="23.25" customHeight="1" thickBot="1">
      <c r="C37" s="120"/>
      <c r="D37" s="121" t="s">
        <v>82</v>
      </c>
      <c r="E37" s="248">
        <v>60</v>
      </c>
      <c r="F37" s="249"/>
      <c r="G37" s="250"/>
      <c r="H37" s="105"/>
      <c r="I37" s="248">
        <v>100</v>
      </c>
      <c r="J37" s="249"/>
      <c r="K37" s="250"/>
      <c r="L37" s="105"/>
      <c r="M37" s="248">
        <v>100</v>
      </c>
      <c r="N37" s="249"/>
      <c r="O37" s="250"/>
      <c r="P37" s="105"/>
    </row>
    <row r="38" spans="2:16" ht="23.25" customHeight="1" thickBot="1">
      <c r="C38" s="266" t="s">
        <v>7</v>
      </c>
      <c r="D38" s="267"/>
      <c r="E38" s="251">
        <f>+E36*E37</f>
        <v>32400</v>
      </c>
      <c r="F38" s="252"/>
      <c r="G38" s="253"/>
      <c r="H38" s="112" t="s">
        <v>91</v>
      </c>
      <c r="I38" s="251">
        <f>+I36*I37</f>
        <v>54000</v>
      </c>
      <c r="J38" s="252"/>
      <c r="K38" s="253"/>
      <c r="L38" s="112" t="s">
        <v>91</v>
      </c>
      <c r="M38" s="251">
        <f>+M36*M37</f>
        <v>54000</v>
      </c>
      <c r="N38" s="252"/>
      <c r="O38" s="253"/>
      <c r="P38" s="112" t="s">
        <v>91</v>
      </c>
    </row>
    <row r="39" spans="2:16" ht="9.75" customHeight="1"/>
    <row r="40" spans="2:16" ht="9.75" customHeight="1"/>
    <row r="41" spans="2:16" ht="24" customHeight="1">
      <c r="B41" s="79" t="s">
        <v>46</v>
      </c>
      <c r="C41" s="235" t="s">
        <v>21</v>
      </c>
      <c r="D41" s="236"/>
      <c r="E41" s="87" t="s">
        <v>52</v>
      </c>
      <c r="F41" s="87"/>
      <c r="G41" s="88"/>
      <c r="H41" s="71" t="s">
        <v>85</v>
      </c>
    </row>
    <row r="42" spans="2:16" ht="23.25" customHeight="1">
      <c r="C42" s="237" t="s">
        <v>39</v>
      </c>
      <c r="D42" s="238"/>
      <c r="E42" s="89"/>
      <c r="F42" s="265" t="s">
        <v>158</v>
      </c>
      <c r="G42" s="265"/>
      <c r="H42" s="90"/>
      <c r="I42" s="91"/>
      <c r="J42" s="240">
        <f>IF(F42&gt;0,F42+1,"  ")</f>
        <v>2026</v>
      </c>
      <c r="K42" s="240" t="str">
        <f>IF(G42&gt;0,G42+1,"  ")</f>
        <v xml:space="preserve">  </v>
      </c>
      <c r="L42" s="92"/>
      <c r="M42" s="91"/>
      <c r="N42" s="240">
        <f>IF(F42&gt;0,F42+2," ")</f>
        <v>2027</v>
      </c>
      <c r="O42" s="240" t="str">
        <f>IF(G42&gt;0,G42+2," ")</f>
        <v xml:space="preserve"> </v>
      </c>
      <c r="P42" s="92"/>
    </row>
    <row r="43" spans="2:16" ht="16.5" customHeight="1">
      <c r="C43" s="241" t="s">
        <v>32</v>
      </c>
      <c r="D43" s="242"/>
      <c r="E43" s="72"/>
      <c r="F43" s="93"/>
      <c r="G43" s="93"/>
      <c r="H43" s="76" t="s">
        <v>31</v>
      </c>
      <c r="I43" s="94"/>
      <c r="J43" s="95"/>
      <c r="K43" s="95"/>
      <c r="L43" s="76" t="s">
        <v>30</v>
      </c>
      <c r="M43" s="94"/>
      <c r="N43" s="95"/>
      <c r="O43" s="95"/>
      <c r="P43" s="76" t="s">
        <v>30</v>
      </c>
    </row>
    <row r="44" spans="2:16" ht="53.25" customHeight="1">
      <c r="C44" s="275" t="s">
        <v>160</v>
      </c>
      <c r="D44" s="276"/>
      <c r="E44" s="232">
        <v>1</v>
      </c>
      <c r="F44" s="233"/>
      <c r="G44" s="234"/>
      <c r="H44" s="101" t="s">
        <v>54</v>
      </c>
      <c r="I44" s="232">
        <v>2</v>
      </c>
      <c r="J44" s="233"/>
      <c r="K44" s="234"/>
      <c r="L44" s="102" t="s">
        <v>53</v>
      </c>
      <c r="M44" s="232">
        <v>2</v>
      </c>
      <c r="N44" s="233"/>
      <c r="O44" s="234"/>
      <c r="P44" s="102" t="s">
        <v>53</v>
      </c>
    </row>
    <row r="45" spans="2:16" ht="40.5" customHeight="1">
      <c r="C45" s="268" t="s">
        <v>162</v>
      </c>
      <c r="D45" s="269"/>
      <c r="E45" s="248">
        <v>1</v>
      </c>
      <c r="F45" s="249"/>
      <c r="G45" s="250"/>
      <c r="H45" s="105" t="s">
        <v>53</v>
      </c>
      <c r="I45" s="248">
        <v>1</v>
      </c>
      <c r="J45" s="249"/>
      <c r="K45" s="250"/>
      <c r="L45" s="106" t="s">
        <v>53</v>
      </c>
      <c r="M45" s="248">
        <v>1</v>
      </c>
      <c r="N45" s="249"/>
      <c r="O45" s="250"/>
      <c r="P45" s="106" t="s">
        <v>53</v>
      </c>
    </row>
    <row r="46" spans="2:16" ht="30" customHeight="1">
      <c r="C46" s="268" t="s">
        <v>161</v>
      </c>
      <c r="D46" s="269"/>
      <c r="E46" s="270">
        <v>1</v>
      </c>
      <c r="F46" s="271"/>
      <c r="G46" s="272"/>
      <c r="H46" s="105" t="s">
        <v>53</v>
      </c>
      <c r="I46" s="270">
        <v>1</v>
      </c>
      <c r="J46" s="271"/>
      <c r="K46" s="272"/>
      <c r="L46" s="106" t="s">
        <v>53</v>
      </c>
      <c r="M46" s="270">
        <v>1</v>
      </c>
      <c r="N46" s="271"/>
      <c r="O46" s="272"/>
      <c r="P46" s="106" t="s">
        <v>53</v>
      </c>
    </row>
    <row r="47" spans="2:16" ht="30" customHeight="1" thickBot="1">
      <c r="C47" s="273"/>
      <c r="D47" s="274"/>
      <c r="E47" s="248"/>
      <c r="F47" s="249"/>
      <c r="G47" s="250"/>
      <c r="H47" s="105" t="s">
        <v>53</v>
      </c>
      <c r="I47" s="248"/>
      <c r="J47" s="249"/>
      <c r="K47" s="250"/>
      <c r="L47" s="106" t="s">
        <v>53</v>
      </c>
      <c r="M47" s="248"/>
      <c r="N47" s="249"/>
      <c r="O47" s="250"/>
      <c r="P47" s="106" t="s">
        <v>53</v>
      </c>
    </row>
    <row r="48" spans="2:16" ht="30" customHeight="1" thickBot="1">
      <c r="C48" s="277" t="s">
        <v>8</v>
      </c>
      <c r="D48" s="278"/>
      <c r="E48" s="251">
        <f>SUM(E44:G47)</f>
        <v>3</v>
      </c>
      <c r="F48" s="252"/>
      <c r="G48" s="253"/>
      <c r="H48" s="112" t="s">
        <v>53</v>
      </c>
      <c r="I48" s="251">
        <f>SUM(I44:K47)</f>
        <v>4</v>
      </c>
      <c r="J48" s="252"/>
      <c r="K48" s="253"/>
      <c r="L48" s="109" t="s">
        <v>53</v>
      </c>
      <c r="M48" s="251">
        <f>SUM(M44:O47)</f>
        <v>4</v>
      </c>
      <c r="N48" s="252"/>
      <c r="O48" s="253"/>
      <c r="P48" s="110" t="s">
        <v>53</v>
      </c>
    </row>
    <row r="51" spans="2:16" ht="24" customHeight="1">
      <c r="B51" s="79" t="s">
        <v>55</v>
      </c>
      <c r="C51" s="235"/>
      <c r="D51" s="236"/>
      <c r="E51" s="87" t="s">
        <v>52</v>
      </c>
      <c r="F51" s="87"/>
      <c r="G51" s="88"/>
      <c r="H51" s="137" t="s">
        <v>140</v>
      </c>
    </row>
    <row r="52" spans="2:16" ht="29.25" customHeight="1">
      <c r="C52" s="237" t="s">
        <v>39</v>
      </c>
      <c r="D52" s="238"/>
      <c r="E52" s="89"/>
      <c r="F52" s="265"/>
      <c r="G52" s="265"/>
      <c r="H52" s="90"/>
      <c r="I52" s="122"/>
      <c r="J52" s="288" t="str">
        <f>IF(F52&gt;0,F52+1,"  ")</f>
        <v xml:space="preserve">  </v>
      </c>
      <c r="K52" s="288" t="str">
        <f>IF(G52&gt;0,G52+1,"  ")</f>
        <v xml:space="preserve">  </v>
      </c>
      <c r="L52" s="123"/>
      <c r="M52" s="122"/>
      <c r="N52" s="288" t="str">
        <f>IF(F52&gt;0,F52+2," ")</f>
        <v xml:space="preserve"> </v>
      </c>
      <c r="O52" s="288" t="str">
        <f>IF(G52&gt;0,G52+2," ")</f>
        <v xml:space="preserve"> </v>
      </c>
      <c r="P52" s="123"/>
    </row>
    <row r="53" spans="2:16" ht="29.25" customHeight="1">
      <c r="C53" s="241" t="s">
        <v>32</v>
      </c>
      <c r="D53" s="242"/>
      <c r="E53" s="72"/>
      <c r="F53" s="93"/>
      <c r="G53" s="93"/>
      <c r="H53" s="76" t="s">
        <v>31</v>
      </c>
      <c r="I53" s="124"/>
      <c r="J53" s="74"/>
      <c r="K53" s="74"/>
      <c r="L53" s="76" t="s">
        <v>31</v>
      </c>
      <c r="M53" s="124"/>
      <c r="N53" s="74"/>
      <c r="O53" s="74"/>
      <c r="P53" s="76" t="s">
        <v>31</v>
      </c>
    </row>
    <row r="54" spans="2:16" ht="42" customHeight="1">
      <c r="C54" s="211"/>
      <c r="D54" s="212"/>
      <c r="E54" s="125"/>
      <c r="F54" s="125"/>
      <c r="G54" s="125"/>
      <c r="H54" s="126"/>
      <c r="I54" s="89"/>
      <c r="J54" s="125"/>
      <c r="K54" s="125"/>
      <c r="L54" s="126"/>
      <c r="M54" s="89"/>
      <c r="N54" s="125"/>
      <c r="O54" s="125"/>
      <c r="P54" s="126"/>
    </row>
    <row r="55" spans="2:16" ht="42" customHeight="1">
      <c r="C55" s="293"/>
      <c r="D55" s="294"/>
      <c r="E55" s="127"/>
      <c r="F55" s="127"/>
      <c r="G55" s="127"/>
      <c r="H55" s="128"/>
      <c r="I55" s="129"/>
      <c r="J55" s="127"/>
      <c r="K55" s="127"/>
      <c r="L55" s="128"/>
      <c r="M55" s="129"/>
      <c r="N55" s="127"/>
      <c r="O55" s="127"/>
      <c r="P55" s="128"/>
    </row>
    <row r="56" spans="2:16" ht="42" customHeight="1" thickBot="1">
      <c r="C56" s="295"/>
      <c r="D56" s="296"/>
      <c r="E56" s="130"/>
      <c r="F56" s="130"/>
      <c r="G56" s="130"/>
      <c r="H56" s="131"/>
      <c r="I56" s="132"/>
      <c r="J56" s="130"/>
      <c r="K56" s="130"/>
      <c r="L56" s="131"/>
      <c r="M56" s="132"/>
      <c r="N56" s="130"/>
      <c r="O56" s="130"/>
      <c r="P56" s="131"/>
    </row>
    <row r="57" spans="2:16" ht="42" customHeight="1" thickBot="1">
      <c r="C57" s="277" t="s">
        <v>8</v>
      </c>
      <c r="D57" s="278"/>
      <c r="E57" s="133"/>
      <c r="F57" s="133"/>
      <c r="G57" s="133"/>
      <c r="H57" s="134"/>
      <c r="I57" s="135"/>
      <c r="J57" s="133"/>
      <c r="K57" s="133"/>
      <c r="L57" s="134"/>
      <c r="M57" s="135"/>
      <c r="N57" s="133"/>
      <c r="O57" s="133"/>
      <c r="P57" s="136"/>
    </row>
    <row r="58" spans="2:16" ht="20.25" customHeight="1">
      <c r="C58" s="137"/>
    </row>
    <row r="59" spans="2:16" ht="15.75" customHeight="1">
      <c r="C59" s="137"/>
    </row>
    <row r="60" spans="2:16" ht="24" customHeight="1">
      <c r="B60" s="71" t="s">
        <v>141</v>
      </c>
    </row>
    <row r="61" spans="2:16" ht="24" customHeight="1">
      <c r="B61" s="71" t="s">
        <v>58</v>
      </c>
    </row>
    <row r="62" spans="2:16" ht="28.5" customHeight="1">
      <c r="B62" s="279" t="s">
        <v>32</v>
      </c>
      <c r="C62" s="280"/>
      <c r="D62" s="281"/>
      <c r="E62" s="215" t="s">
        <v>60</v>
      </c>
      <c r="F62" s="217"/>
      <c r="G62" s="215" t="s">
        <v>69</v>
      </c>
      <c r="H62" s="217"/>
      <c r="I62" s="279" t="s">
        <v>11</v>
      </c>
      <c r="J62" s="281"/>
      <c r="K62" s="285" t="s">
        <v>6</v>
      </c>
      <c r="L62" s="286"/>
      <c r="M62" s="286"/>
      <c r="N62" s="287"/>
      <c r="O62" s="215" t="s">
        <v>36</v>
      </c>
      <c r="P62" s="217"/>
    </row>
    <row r="63" spans="2:16" ht="28.5" customHeight="1">
      <c r="B63" s="282"/>
      <c r="C63" s="283"/>
      <c r="D63" s="284"/>
      <c r="E63" s="282" t="s">
        <v>61</v>
      </c>
      <c r="F63" s="284"/>
      <c r="G63" s="282" t="s">
        <v>61</v>
      </c>
      <c r="H63" s="284"/>
      <c r="I63" s="282" t="s">
        <v>61</v>
      </c>
      <c r="J63" s="284"/>
      <c r="K63" s="279" t="s">
        <v>57</v>
      </c>
      <c r="L63" s="281"/>
      <c r="M63" s="279" t="s">
        <v>10</v>
      </c>
      <c r="N63" s="281"/>
      <c r="O63" s="289"/>
      <c r="P63" s="290"/>
    </row>
    <row r="64" spans="2:16" ht="28.5" customHeight="1">
      <c r="B64" s="211" t="s">
        <v>19</v>
      </c>
      <c r="C64" s="304"/>
      <c r="D64" s="212"/>
      <c r="E64" s="305">
        <f>'1-5支出計画（１年目）'!E66</f>
        <v>2112200</v>
      </c>
      <c r="F64" s="306"/>
      <c r="G64" s="305">
        <f>'1-5支出計画（１年目）'!H66</f>
        <v>1546000</v>
      </c>
      <c r="H64" s="306"/>
      <c r="I64" s="305">
        <f>'1-5支出計画（１年目）'!F71</f>
        <v>1000000</v>
      </c>
      <c r="J64" s="306"/>
      <c r="K64" s="305">
        <f>H71</f>
        <v>0</v>
      </c>
      <c r="L64" s="306"/>
      <c r="M64" s="305">
        <f>E64-(I64+K64)</f>
        <v>1112200</v>
      </c>
      <c r="N64" s="306"/>
      <c r="O64" s="291"/>
      <c r="P64" s="292"/>
    </row>
    <row r="65" spans="2:16" ht="28.5" customHeight="1">
      <c r="B65" s="211" t="s">
        <v>2</v>
      </c>
      <c r="C65" s="304"/>
      <c r="D65" s="212"/>
      <c r="E65" s="305">
        <f>'1-5 支出計画（２年目）'!E66</f>
        <v>0</v>
      </c>
      <c r="F65" s="306"/>
      <c r="G65" s="305">
        <f>'1-5 支出計画（２年目）'!H66</f>
        <v>0</v>
      </c>
      <c r="H65" s="306"/>
      <c r="I65" s="305">
        <f>'1-5 支出計画（２年目）'!F71</f>
        <v>0</v>
      </c>
      <c r="J65" s="306"/>
      <c r="K65" s="305">
        <f>H72</f>
        <v>0</v>
      </c>
      <c r="L65" s="306"/>
      <c r="M65" s="305">
        <f>E65-(I65+K65)</f>
        <v>0</v>
      </c>
      <c r="N65" s="306"/>
      <c r="O65" s="291"/>
      <c r="P65" s="292"/>
    </row>
    <row r="66" spans="2:16" ht="28.5" customHeight="1">
      <c r="B66" s="299" t="s">
        <v>8</v>
      </c>
      <c r="C66" s="300"/>
      <c r="D66" s="301"/>
      <c r="E66" s="302">
        <f>+E64+E65</f>
        <v>2112200</v>
      </c>
      <c r="F66" s="303"/>
      <c r="G66" s="302">
        <f>+G64+G65</f>
        <v>1546000</v>
      </c>
      <c r="H66" s="303"/>
      <c r="I66" s="302">
        <f>+I64+I65</f>
        <v>1000000</v>
      </c>
      <c r="J66" s="303"/>
      <c r="K66" s="302">
        <f>+K64+K65</f>
        <v>0</v>
      </c>
      <c r="L66" s="303"/>
      <c r="M66" s="302">
        <f>+M64+M65</f>
        <v>1112200</v>
      </c>
      <c r="N66" s="303"/>
      <c r="O66" s="297"/>
      <c r="P66" s="298"/>
    </row>
    <row r="67" spans="2:16" ht="24" customHeight="1"/>
    <row r="68" spans="2:16">
      <c r="B68" s="71" t="s">
        <v>75</v>
      </c>
    </row>
    <row r="69" spans="2:16" ht="6.75" customHeight="1">
      <c r="B69" s="137"/>
    </row>
    <row r="70" spans="2:16" s="137" customFormat="1" ht="36.75" customHeight="1">
      <c r="B70" s="307"/>
      <c r="C70" s="307"/>
      <c r="D70" s="138" t="s">
        <v>77</v>
      </c>
      <c r="E70" s="307" t="s">
        <v>76</v>
      </c>
      <c r="F70" s="307"/>
      <c r="G70" s="307"/>
      <c r="H70" s="285" t="s">
        <v>71</v>
      </c>
      <c r="I70" s="287"/>
      <c r="J70" s="283"/>
      <c r="K70" s="283"/>
      <c r="L70" s="283"/>
    </row>
    <row r="71" spans="2:16" ht="30" customHeight="1">
      <c r="B71" s="308" t="s">
        <v>25</v>
      </c>
      <c r="C71" s="308"/>
      <c r="D71" s="139"/>
      <c r="E71" s="309"/>
      <c r="F71" s="309"/>
      <c r="G71" s="309"/>
      <c r="H71" s="312"/>
      <c r="I71" s="313"/>
      <c r="J71" s="310"/>
      <c r="K71" s="310"/>
      <c r="L71" s="310"/>
    </row>
    <row r="72" spans="2:16" ht="30" customHeight="1">
      <c r="B72" s="308" t="s">
        <v>49</v>
      </c>
      <c r="C72" s="308"/>
      <c r="D72" s="139"/>
      <c r="E72" s="309"/>
      <c r="F72" s="309"/>
      <c r="G72" s="309"/>
      <c r="H72" s="312"/>
      <c r="I72" s="313"/>
      <c r="J72" s="310"/>
      <c r="K72" s="310"/>
      <c r="L72" s="310"/>
    </row>
    <row r="73" spans="2:16" ht="30" customHeight="1">
      <c r="B73" s="308" t="s">
        <v>8</v>
      </c>
      <c r="C73" s="308"/>
      <c r="D73" s="140"/>
      <c r="E73" s="332"/>
      <c r="F73" s="332"/>
      <c r="G73" s="332"/>
      <c r="H73" s="334">
        <f>SUM(H71:I72)</f>
        <v>0</v>
      </c>
      <c r="I73" s="335"/>
      <c r="J73" s="333"/>
      <c r="K73" s="333"/>
      <c r="L73" s="333"/>
    </row>
    <row r="74" spans="2:16">
      <c r="B74" s="137"/>
    </row>
    <row r="75" spans="2:16" ht="21.75" customHeight="1">
      <c r="B75" s="71" t="s">
        <v>78</v>
      </c>
    </row>
    <row r="76" spans="2:16" ht="21.75" customHeight="1">
      <c r="B76" s="141" t="s">
        <v>18</v>
      </c>
      <c r="C76" s="142" t="s">
        <v>73</v>
      </c>
    </row>
    <row r="77" spans="2:16" ht="24.75" customHeight="1">
      <c r="B77" s="314" t="s">
        <v>172</v>
      </c>
      <c r="C77" s="315"/>
      <c r="D77" s="315"/>
      <c r="E77" s="315"/>
      <c r="F77" s="315"/>
      <c r="G77" s="315"/>
      <c r="H77" s="315"/>
      <c r="I77" s="315"/>
      <c r="J77" s="315"/>
      <c r="K77" s="315"/>
      <c r="L77" s="315"/>
      <c r="M77" s="315"/>
      <c r="N77" s="315"/>
      <c r="O77" s="315"/>
      <c r="P77" s="316"/>
    </row>
    <row r="78" spans="2:16" ht="24.75" customHeight="1">
      <c r="B78" s="317"/>
      <c r="C78" s="318"/>
      <c r="D78" s="318"/>
      <c r="E78" s="318"/>
      <c r="F78" s="318"/>
      <c r="G78" s="318"/>
      <c r="H78" s="318"/>
      <c r="I78" s="318"/>
      <c r="J78" s="318"/>
      <c r="K78" s="318"/>
      <c r="L78" s="318"/>
      <c r="M78" s="318"/>
      <c r="N78" s="318"/>
      <c r="O78" s="318"/>
      <c r="P78" s="319"/>
    </row>
    <row r="79" spans="2:16" ht="24.75" customHeight="1">
      <c r="B79" s="320"/>
      <c r="C79" s="321"/>
      <c r="D79" s="321"/>
      <c r="E79" s="321"/>
      <c r="F79" s="321"/>
      <c r="G79" s="321"/>
      <c r="H79" s="321"/>
      <c r="I79" s="321"/>
      <c r="J79" s="321"/>
      <c r="K79" s="321"/>
      <c r="L79" s="321"/>
      <c r="M79" s="321"/>
      <c r="N79" s="321"/>
      <c r="O79" s="321"/>
      <c r="P79" s="322"/>
    </row>
    <row r="80" spans="2:16" ht="12" customHeight="1">
      <c r="B80" s="143"/>
      <c r="C80" s="143"/>
      <c r="D80" s="143"/>
      <c r="E80" s="143"/>
      <c r="F80" s="143"/>
      <c r="G80" s="143"/>
      <c r="H80" s="143"/>
      <c r="I80" s="143"/>
      <c r="J80" s="143"/>
      <c r="K80" s="143"/>
      <c r="L80" s="143"/>
      <c r="M80" s="143"/>
      <c r="N80" s="143"/>
      <c r="O80" s="143"/>
      <c r="P80" s="143"/>
    </row>
    <row r="81" spans="2:16" ht="21.75" customHeight="1">
      <c r="B81" s="141" t="s">
        <v>27</v>
      </c>
      <c r="C81" s="142" t="s">
        <v>116</v>
      </c>
      <c r="E81" s="143"/>
      <c r="F81" s="143"/>
      <c r="G81" s="143"/>
      <c r="H81" s="143"/>
      <c r="I81" s="143"/>
      <c r="J81" s="143"/>
      <c r="K81" s="143"/>
      <c r="L81" s="143"/>
      <c r="M81" s="143"/>
      <c r="N81" s="143"/>
      <c r="O81" s="143"/>
      <c r="P81" s="143"/>
    </row>
    <row r="82" spans="2:16" ht="21.75" customHeight="1" thickBot="1">
      <c r="C82" s="71" t="s">
        <v>86</v>
      </c>
      <c r="F82" s="71" t="s">
        <v>16</v>
      </c>
      <c r="J82" s="71" t="s">
        <v>74</v>
      </c>
    </row>
    <row r="83" spans="2:16" ht="30" customHeight="1" thickBot="1">
      <c r="C83" s="323">
        <f>'1-5支出計画（１年目）'!F72</f>
        <v>300000</v>
      </c>
      <c r="D83" s="324"/>
      <c r="E83" s="144"/>
      <c r="F83" s="325">
        <f>'1-5 支出計画（２年目）'!F72</f>
        <v>0</v>
      </c>
      <c r="G83" s="326"/>
      <c r="H83" s="327"/>
      <c r="I83" s="144"/>
      <c r="J83" s="328">
        <f>+F83+C83</f>
        <v>300000</v>
      </c>
      <c r="K83" s="329"/>
      <c r="L83" s="329"/>
      <c r="M83" s="330"/>
    </row>
    <row r="84" spans="2:16" ht="21.75" customHeight="1">
      <c r="C84" s="145"/>
      <c r="H84" s="85"/>
    </row>
    <row r="85" spans="2:16" ht="23.25" customHeight="1">
      <c r="B85" s="71" t="s">
        <v>72</v>
      </c>
    </row>
    <row r="86" spans="2:16" ht="63" customHeight="1">
      <c r="B86" s="311" t="s">
        <v>92</v>
      </c>
      <c r="C86" s="331"/>
      <c r="D86" s="331"/>
      <c r="E86" s="331"/>
      <c r="F86" s="331"/>
      <c r="G86" s="331"/>
      <c r="H86" s="331"/>
      <c r="I86" s="331"/>
      <c r="J86" s="331"/>
      <c r="K86" s="331"/>
      <c r="L86" s="331"/>
      <c r="M86" s="331"/>
      <c r="N86" s="331"/>
      <c r="O86" s="331"/>
      <c r="P86" s="331"/>
    </row>
    <row r="87" spans="2:16" ht="51.75" customHeight="1">
      <c r="B87" s="311" t="s">
        <v>93</v>
      </c>
      <c r="C87" s="311"/>
      <c r="D87" s="311"/>
      <c r="E87" s="311"/>
      <c r="F87" s="311"/>
      <c r="G87" s="311"/>
      <c r="H87" s="311"/>
      <c r="I87" s="311"/>
      <c r="J87" s="311"/>
      <c r="K87" s="311"/>
      <c r="L87" s="311"/>
      <c r="M87" s="311"/>
      <c r="N87" s="311"/>
      <c r="O87" s="311"/>
      <c r="P87" s="311"/>
    </row>
    <row r="88" spans="2:16" ht="67.5" customHeight="1">
      <c r="B88" s="311" t="s">
        <v>22</v>
      </c>
      <c r="C88" s="311"/>
      <c r="D88" s="311"/>
      <c r="E88" s="311"/>
      <c r="F88" s="311"/>
      <c r="G88" s="311"/>
      <c r="H88" s="311"/>
      <c r="I88" s="311"/>
      <c r="J88" s="311"/>
      <c r="K88" s="311"/>
      <c r="L88" s="311"/>
      <c r="M88" s="311"/>
      <c r="N88" s="311"/>
      <c r="O88" s="311"/>
      <c r="P88" s="311"/>
    </row>
    <row r="89" spans="2:16" ht="23.25" customHeight="1">
      <c r="B89" s="146" t="s">
        <v>66</v>
      </c>
    </row>
    <row r="90" spans="2:16" ht="23.25" customHeight="1">
      <c r="B90" s="71" t="s">
        <v>80</v>
      </c>
    </row>
    <row r="91" spans="2:16" ht="23.25" customHeight="1">
      <c r="B91" s="147"/>
      <c r="C91" s="141"/>
    </row>
    <row r="92" spans="2:16" ht="23.25" customHeight="1">
      <c r="B92" s="147"/>
      <c r="C92" s="141"/>
    </row>
    <row r="93" spans="2:16" ht="23.25" customHeight="1">
      <c r="B93" s="147"/>
      <c r="C93" s="141"/>
    </row>
    <row r="94" spans="2:16" ht="23.25" customHeight="1">
      <c r="B94" s="147"/>
      <c r="C94" s="141"/>
    </row>
    <row r="95" spans="2:16" ht="23.25" customHeight="1">
      <c r="B95" s="147"/>
      <c r="C95" s="141"/>
    </row>
    <row r="96" spans="2:16" ht="23.25" customHeight="1">
      <c r="B96" s="147"/>
      <c r="C96" s="141"/>
    </row>
    <row r="97" spans="2:3" ht="23.25" customHeight="1">
      <c r="B97" s="147"/>
      <c r="C97" s="141"/>
    </row>
    <row r="98" spans="2:3" ht="23.25" customHeight="1">
      <c r="B98" s="147"/>
      <c r="C98" s="141"/>
    </row>
    <row r="99" spans="2:3" ht="23.25" customHeight="1">
      <c r="B99" s="147"/>
      <c r="C99" s="141"/>
    </row>
    <row r="100" spans="2:3" ht="23.25" customHeight="1">
      <c r="B100" s="147"/>
      <c r="C100" s="141"/>
    </row>
    <row r="101" spans="2:3" ht="23.25" customHeight="1">
      <c r="B101" s="147"/>
      <c r="C101" s="141"/>
    </row>
    <row r="102" spans="2:3" ht="23.25" customHeight="1">
      <c r="B102" s="147"/>
      <c r="C102" s="141"/>
    </row>
    <row r="103" spans="2:3" ht="23.25" customHeight="1">
      <c r="B103" s="147"/>
      <c r="C103" s="141"/>
    </row>
    <row r="104" spans="2:3" ht="23.25" customHeight="1">
      <c r="B104" s="147"/>
      <c r="C104" s="141"/>
    </row>
    <row r="105" spans="2:3" ht="23.25" customHeight="1">
      <c r="B105" s="147"/>
      <c r="C105" s="141"/>
    </row>
    <row r="106" spans="2:3" ht="23.25" customHeight="1">
      <c r="B106" s="147"/>
      <c r="C106" s="141"/>
    </row>
    <row r="107" spans="2:3" ht="23.25" customHeight="1">
      <c r="B107" s="147"/>
      <c r="C107" s="141"/>
    </row>
    <row r="108" spans="2:3" ht="23.25" customHeight="1">
      <c r="B108" s="147"/>
      <c r="C108" s="141"/>
    </row>
    <row r="109" spans="2:3" ht="23.25" customHeight="1">
      <c r="B109" s="147"/>
      <c r="C109" s="141"/>
    </row>
    <row r="110" spans="2:3" ht="23.25" customHeight="1">
      <c r="B110" s="147"/>
      <c r="C110" s="141"/>
    </row>
    <row r="111" spans="2:3" ht="23.25" customHeight="1">
      <c r="B111" s="147"/>
      <c r="C111" s="141"/>
    </row>
    <row r="112" spans="2:3" ht="23.25" customHeight="1">
      <c r="B112" s="147"/>
      <c r="C112" s="141"/>
    </row>
    <row r="113" spans="2:3" ht="23.25" customHeight="1">
      <c r="B113" s="147"/>
      <c r="C113" s="141"/>
    </row>
    <row r="114" spans="2:3" ht="23.25" customHeight="1">
      <c r="B114" s="147"/>
      <c r="C114" s="141"/>
    </row>
    <row r="115" spans="2:3" ht="23.25" customHeight="1">
      <c r="B115" s="147"/>
      <c r="C115" s="141"/>
    </row>
    <row r="116" spans="2:3" ht="23.25" customHeight="1">
      <c r="B116" s="147"/>
      <c r="C116" s="141"/>
    </row>
    <row r="117" spans="2:3" ht="23.25" customHeight="1">
      <c r="B117" s="141"/>
      <c r="C117" s="141"/>
    </row>
    <row r="118" spans="2:3" ht="26.25" customHeight="1">
      <c r="B118" s="148" t="s">
        <v>79</v>
      </c>
      <c r="C118" s="141"/>
    </row>
  </sheetData>
  <mergeCells count="184">
    <mergeCell ref="B88:P88"/>
    <mergeCell ref="B77:P79"/>
    <mergeCell ref="C83:D83"/>
    <mergeCell ref="F83:H83"/>
    <mergeCell ref="J83:M83"/>
    <mergeCell ref="B86:P86"/>
    <mergeCell ref="B72:C72"/>
    <mergeCell ref="E72:G72"/>
    <mergeCell ref="J72:L72"/>
    <mergeCell ref="B73:C73"/>
    <mergeCell ref="E73:G73"/>
    <mergeCell ref="J73:L73"/>
    <mergeCell ref="H72:I72"/>
    <mergeCell ref="H73:I73"/>
    <mergeCell ref="K65:L65"/>
    <mergeCell ref="M65:N65"/>
    <mergeCell ref="B70:C70"/>
    <mergeCell ref="E70:G70"/>
    <mergeCell ref="J70:L70"/>
    <mergeCell ref="B71:C71"/>
    <mergeCell ref="E71:G71"/>
    <mergeCell ref="J71:L71"/>
    <mergeCell ref="B87:P87"/>
    <mergeCell ref="H70:I70"/>
    <mergeCell ref="H71:I71"/>
    <mergeCell ref="O64:P64"/>
    <mergeCell ref="C53:D53"/>
    <mergeCell ref="C54:D54"/>
    <mergeCell ref="C55:D55"/>
    <mergeCell ref="C56:D56"/>
    <mergeCell ref="C57:D57"/>
    <mergeCell ref="O66:P66"/>
    <mergeCell ref="B66:D66"/>
    <mergeCell ref="E66:F66"/>
    <mergeCell ref="G66:H66"/>
    <mergeCell ref="I66:J66"/>
    <mergeCell ref="K66:L66"/>
    <mergeCell ref="M66:N66"/>
    <mergeCell ref="B64:D64"/>
    <mergeCell ref="E64:F64"/>
    <mergeCell ref="G64:H64"/>
    <mergeCell ref="I64:J64"/>
    <mergeCell ref="K64:L64"/>
    <mergeCell ref="M64:N64"/>
    <mergeCell ref="O65:P65"/>
    <mergeCell ref="B65:D65"/>
    <mergeCell ref="E65:F65"/>
    <mergeCell ref="G65:H65"/>
    <mergeCell ref="I65:J65"/>
    <mergeCell ref="C48:D48"/>
    <mergeCell ref="E48:G48"/>
    <mergeCell ref="I48:K48"/>
    <mergeCell ref="B62:D63"/>
    <mergeCell ref="E62:F62"/>
    <mergeCell ref="G62:H62"/>
    <mergeCell ref="I62:J62"/>
    <mergeCell ref="K62:N62"/>
    <mergeCell ref="M48:O48"/>
    <mergeCell ref="C51:D51"/>
    <mergeCell ref="C52:D52"/>
    <mergeCell ref="F52:G52"/>
    <mergeCell ref="J52:K52"/>
    <mergeCell ref="N52:O52"/>
    <mergeCell ref="O62:P63"/>
    <mergeCell ref="E63:F63"/>
    <mergeCell ref="G63:H63"/>
    <mergeCell ref="I63:J63"/>
    <mergeCell ref="K63:L63"/>
    <mergeCell ref="M63:N63"/>
    <mergeCell ref="C46:D46"/>
    <mergeCell ref="E46:G46"/>
    <mergeCell ref="I46:K46"/>
    <mergeCell ref="M46:O46"/>
    <mergeCell ref="C47:D47"/>
    <mergeCell ref="E47:G47"/>
    <mergeCell ref="I47:K47"/>
    <mergeCell ref="M47:O47"/>
    <mergeCell ref="C44:D44"/>
    <mergeCell ref="E44:G44"/>
    <mergeCell ref="I44:K44"/>
    <mergeCell ref="M44:O44"/>
    <mergeCell ref="C45:D45"/>
    <mergeCell ref="E45:G45"/>
    <mergeCell ref="I45:K45"/>
    <mergeCell ref="M45:O45"/>
    <mergeCell ref="C41:D41"/>
    <mergeCell ref="C42:D42"/>
    <mergeCell ref="F42:G42"/>
    <mergeCell ref="J42:K42"/>
    <mergeCell ref="N42:O42"/>
    <mergeCell ref="C43:D43"/>
    <mergeCell ref="E37:G37"/>
    <mergeCell ref="I37:K37"/>
    <mergeCell ref="M37:O37"/>
    <mergeCell ref="C38:D38"/>
    <mergeCell ref="E38:G38"/>
    <mergeCell ref="I38:K38"/>
    <mergeCell ref="M38:O38"/>
    <mergeCell ref="C34:D34"/>
    <mergeCell ref="E34:G34"/>
    <mergeCell ref="I34:K34"/>
    <mergeCell ref="M34:O34"/>
    <mergeCell ref="E36:G36"/>
    <mergeCell ref="I36:K36"/>
    <mergeCell ref="M36:O36"/>
    <mergeCell ref="E32:G32"/>
    <mergeCell ref="I32:K32"/>
    <mergeCell ref="M32:O32"/>
    <mergeCell ref="E33:G33"/>
    <mergeCell ref="I33:K33"/>
    <mergeCell ref="M33:O33"/>
    <mergeCell ref="E35:G35"/>
    <mergeCell ref="I35:K35"/>
    <mergeCell ref="M35:O35"/>
    <mergeCell ref="E30:G30"/>
    <mergeCell ref="I30:K30"/>
    <mergeCell ref="M30:O30"/>
    <mergeCell ref="E31:G31"/>
    <mergeCell ref="I31:K31"/>
    <mergeCell ref="M31:O31"/>
    <mergeCell ref="E28:G28"/>
    <mergeCell ref="I28:K28"/>
    <mergeCell ref="M28:O28"/>
    <mergeCell ref="E29:G29"/>
    <mergeCell ref="I29:K29"/>
    <mergeCell ref="M29:O29"/>
    <mergeCell ref="E26:G26"/>
    <mergeCell ref="I26:K26"/>
    <mergeCell ref="M26:O26"/>
    <mergeCell ref="E27:G27"/>
    <mergeCell ref="I27:K27"/>
    <mergeCell ref="M27:O27"/>
    <mergeCell ref="E24:G24"/>
    <mergeCell ref="I24:K24"/>
    <mergeCell ref="M24:O24"/>
    <mergeCell ref="E25:G25"/>
    <mergeCell ref="I25:K25"/>
    <mergeCell ref="M25:O25"/>
    <mergeCell ref="E22:G22"/>
    <mergeCell ref="I22:K22"/>
    <mergeCell ref="M22:O22"/>
    <mergeCell ref="E23:G23"/>
    <mergeCell ref="I23:K23"/>
    <mergeCell ref="M23:O23"/>
    <mergeCell ref="E20:G20"/>
    <mergeCell ref="I20:K20"/>
    <mergeCell ref="M20:O20"/>
    <mergeCell ref="E21:G21"/>
    <mergeCell ref="I21:K21"/>
    <mergeCell ref="M21:O21"/>
    <mergeCell ref="E18:G18"/>
    <mergeCell ref="I18:K18"/>
    <mergeCell ref="M18:O18"/>
    <mergeCell ref="E19:G19"/>
    <mergeCell ref="I19:K19"/>
    <mergeCell ref="M19:O19"/>
    <mergeCell ref="C15:D15"/>
    <mergeCell ref="C16:D16"/>
    <mergeCell ref="F16:G16"/>
    <mergeCell ref="J16:K16"/>
    <mergeCell ref="N16:O16"/>
    <mergeCell ref="C17:D17"/>
    <mergeCell ref="C9:D9"/>
    <mergeCell ref="E9:G9"/>
    <mergeCell ref="I9:K9"/>
    <mergeCell ref="M9:O9"/>
    <mergeCell ref="C10:D10"/>
    <mergeCell ref="E10:G10"/>
    <mergeCell ref="I10:K10"/>
    <mergeCell ref="M10:O10"/>
    <mergeCell ref="B5:B6"/>
    <mergeCell ref="C5:D6"/>
    <mergeCell ref="E5:H5"/>
    <mergeCell ref="I5:L5"/>
    <mergeCell ref="M5:P5"/>
    <mergeCell ref="B7:B8"/>
    <mergeCell ref="C7:D7"/>
    <mergeCell ref="E7:G7"/>
    <mergeCell ref="I7:K7"/>
    <mergeCell ref="M7:O7"/>
    <mergeCell ref="C8:D8"/>
    <mergeCell ref="E8:G8"/>
    <mergeCell ref="I8:K8"/>
    <mergeCell ref="M8:O8"/>
  </mergeCells>
  <phoneticPr fontId="7"/>
  <printOptions horizontalCentered="1"/>
  <pageMargins left="0.35433070866141736" right="0.23622047244094491" top="0.59055118110236227" bottom="0.27559055118110237" header="0.31496062992125984" footer="0.23622047244094491"/>
  <pageSetup paperSize="9" scale="76" orientation="portrait" r:id="rId1"/>
  <headerFooter>
    <oddHeader>&amp;L&amp;"ＭＳ 明朝,標準"様式第１号－３－①（第７条関係）</oddHeader>
  </headerFooter>
  <rowBreaks count="2" manualBreakCount="2">
    <brk id="49" max="16" man="1"/>
    <brk id="84" max="1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EB84E-4D13-4975-9FFF-DE040C63362D}">
  <sheetPr>
    <tabColor rgb="FFFFFF00"/>
  </sheetPr>
  <dimension ref="B1:G20"/>
  <sheetViews>
    <sheetView view="pageBreakPreview" topLeftCell="A7" zoomScaleSheetLayoutView="100" workbookViewId="0">
      <selection activeCell="M18" sqref="M18"/>
    </sheetView>
  </sheetViews>
  <sheetFormatPr defaultColWidth="9" defaultRowHeight="13.5"/>
  <cols>
    <col min="1" max="1" width="3.375" style="5" customWidth="1"/>
    <col min="2" max="2" width="3.25" style="5" customWidth="1"/>
    <col min="3" max="3" width="20" style="10" customWidth="1"/>
    <col min="4" max="6" width="14.375" style="5" customWidth="1"/>
    <col min="7" max="7" width="13.375" style="5" customWidth="1"/>
    <col min="8" max="8" width="2.375" style="5" customWidth="1"/>
    <col min="9" max="9" width="3.625" style="5" customWidth="1"/>
    <col min="10" max="16384" width="9" style="5"/>
  </cols>
  <sheetData>
    <row r="1" spans="2:7" ht="9" customHeight="1">
      <c r="B1" s="3"/>
    </row>
    <row r="2" spans="2:7" ht="17.25" customHeight="1">
      <c r="B2" s="7"/>
    </row>
    <row r="3" spans="2:7" ht="25.5" customHeight="1">
      <c r="C3" s="342" t="s">
        <v>9</v>
      </c>
      <c r="D3" s="342"/>
      <c r="E3" s="342"/>
      <c r="F3" s="342"/>
      <c r="G3" s="342"/>
    </row>
    <row r="4" spans="2:7" ht="9" customHeight="1"/>
    <row r="5" spans="2:7" ht="23.25" customHeight="1">
      <c r="C5" s="185" t="s">
        <v>1</v>
      </c>
    </row>
    <row r="6" spans="2:7" ht="22.5" customHeight="1">
      <c r="C6" s="2"/>
      <c r="D6" s="1"/>
      <c r="E6" s="4"/>
      <c r="F6" s="1"/>
      <c r="G6" s="4" t="s">
        <v>70</v>
      </c>
    </row>
    <row r="7" spans="2:7" ht="57.75" customHeight="1">
      <c r="B7" s="343" t="s">
        <v>0</v>
      </c>
      <c r="C7" s="344"/>
      <c r="D7" s="15" t="s">
        <v>4</v>
      </c>
      <c r="E7" s="20" t="s">
        <v>26</v>
      </c>
      <c r="F7" s="21" t="s">
        <v>87</v>
      </c>
      <c r="G7" s="6" t="s">
        <v>5</v>
      </c>
    </row>
    <row r="8" spans="2:7" ht="57.75" customHeight="1">
      <c r="B8" s="343" t="s">
        <v>10</v>
      </c>
      <c r="C8" s="344"/>
      <c r="D8" s="16">
        <f>SUM(E8:F8)</f>
        <v>1112200</v>
      </c>
      <c r="E8" s="8">
        <f>D18-E9-E10</f>
        <v>1112200</v>
      </c>
      <c r="F8" s="22">
        <f>D19-F9-F10</f>
        <v>0</v>
      </c>
      <c r="G8" s="9"/>
    </row>
    <row r="9" spans="2:7" ht="57.75" customHeight="1">
      <c r="B9" s="343" t="s">
        <v>11</v>
      </c>
      <c r="C9" s="344"/>
      <c r="D9" s="16">
        <f>SUM(E9:F9)</f>
        <v>1000000</v>
      </c>
      <c r="E9" s="8">
        <f>F17</f>
        <v>1000000</v>
      </c>
      <c r="F9" s="22">
        <f>F19</f>
        <v>0</v>
      </c>
      <c r="G9" s="9"/>
    </row>
    <row r="10" spans="2:7" ht="57.75" customHeight="1">
      <c r="B10" s="343" t="s">
        <v>12</v>
      </c>
      <c r="C10" s="344"/>
      <c r="D10" s="16">
        <f>SUM(E10:F10)</f>
        <v>0</v>
      </c>
      <c r="E10" s="8">
        <f>'1-3事業計画書６,7,8'!H71</f>
        <v>0</v>
      </c>
      <c r="F10" s="22">
        <f>'1-3事業計画書６,7,8'!H72</f>
        <v>0</v>
      </c>
      <c r="G10" s="9"/>
    </row>
    <row r="11" spans="2:7" ht="57.75" customHeight="1">
      <c r="B11" s="343" t="s">
        <v>8</v>
      </c>
      <c r="C11" s="344"/>
      <c r="D11" s="16">
        <f>SUM(D8:D10)</f>
        <v>2112200</v>
      </c>
      <c r="E11" s="8">
        <f>D18</f>
        <v>2112200</v>
      </c>
      <c r="F11" s="22">
        <f>SUM(F8:F10)</f>
        <v>0</v>
      </c>
      <c r="G11" s="9"/>
    </row>
    <row r="12" spans="2:7" ht="30" customHeight="1"/>
    <row r="13" spans="2:7" ht="33" customHeight="1">
      <c r="C13" s="185" t="s">
        <v>3</v>
      </c>
    </row>
    <row r="14" spans="2:7" ht="18" customHeight="1">
      <c r="C14" s="2"/>
      <c r="D14" s="1"/>
      <c r="E14" s="1"/>
      <c r="F14" s="1"/>
      <c r="G14" s="4" t="s">
        <v>70</v>
      </c>
    </row>
    <row r="15" spans="2:7" ht="36" customHeight="1">
      <c r="B15" s="336" t="s">
        <v>0</v>
      </c>
      <c r="C15" s="337"/>
      <c r="D15" s="54" t="s">
        <v>115</v>
      </c>
      <c r="E15" s="54" t="s">
        <v>90</v>
      </c>
      <c r="F15" s="24" t="s">
        <v>11</v>
      </c>
      <c r="G15" s="24" t="s">
        <v>5</v>
      </c>
    </row>
    <row r="16" spans="2:7" ht="36" customHeight="1">
      <c r="B16" s="338"/>
      <c r="C16" s="339"/>
      <c r="D16" s="17" t="s">
        <v>14</v>
      </c>
      <c r="E16" s="17" t="s">
        <v>13</v>
      </c>
      <c r="F16" s="23" t="s">
        <v>15</v>
      </c>
      <c r="G16" s="23"/>
    </row>
    <row r="17" spans="2:7" ht="60" customHeight="1">
      <c r="B17" s="340" t="s">
        <v>17</v>
      </c>
      <c r="C17" s="341"/>
      <c r="D17" s="18">
        <f>SUM(D18:D19)</f>
        <v>2112200</v>
      </c>
      <c r="E17" s="18">
        <f>SUM(E18:E19)</f>
        <v>1546000</v>
      </c>
      <c r="F17" s="18">
        <f>SUM(F18:F19)</f>
        <v>1000000</v>
      </c>
      <c r="G17" s="25"/>
    </row>
    <row r="18" spans="2:7" ht="60" customHeight="1">
      <c r="B18" s="11"/>
      <c r="C18" s="13" t="s">
        <v>88</v>
      </c>
      <c r="D18" s="18">
        <f>'1-5支出計画（１年目）'!E66</f>
        <v>2112200</v>
      </c>
      <c r="E18" s="18">
        <f>'1-5支出計画（１年目）'!H66</f>
        <v>1546000</v>
      </c>
      <c r="F18" s="18">
        <f>'1-5支出計画（１年目）'!F71</f>
        <v>1000000</v>
      </c>
      <c r="G18" s="25"/>
    </row>
    <row r="19" spans="2:7" ht="60" customHeight="1">
      <c r="B19" s="12"/>
      <c r="C19" s="14" t="s">
        <v>24</v>
      </c>
      <c r="D19" s="19">
        <f>'1-5 支出計画（２年目）'!E66</f>
        <v>0</v>
      </c>
      <c r="E19" s="19">
        <f>'1-5 支出計画（２年目）'!H66</f>
        <v>0</v>
      </c>
      <c r="F19" s="19">
        <f>'1-5 支出計画（２年目）'!F71</f>
        <v>0</v>
      </c>
      <c r="G19" s="26"/>
    </row>
    <row r="20" spans="2:7" ht="19.5" customHeight="1">
      <c r="C20" s="3"/>
      <c r="E20" s="2"/>
      <c r="F20" s="2"/>
    </row>
  </sheetData>
  <mergeCells count="9">
    <mergeCell ref="B15:C15"/>
    <mergeCell ref="B16:C16"/>
    <mergeCell ref="B17:C17"/>
    <mergeCell ref="C3:G3"/>
    <mergeCell ref="B7:C7"/>
    <mergeCell ref="B8:C8"/>
    <mergeCell ref="B9:C9"/>
    <mergeCell ref="B10:C10"/>
    <mergeCell ref="B11:C11"/>
  </mergeCells>
  <phoneticPr fontId="7"/>
  <pageMargins left="0.70866141732283472" right="0.70866141732283472" top="0.74803149606299213" bottom="0.74803149606299213" header="0.31496062992125984" footer="0.31496062992125984"/>
  <pageSetup paperSize="9" firstPageNumber="8" orientation="portrait" useFirstPageNumber="1" r:id="rId1"/>
  <headerFooter>
    <oddHeader>&amp;L&amp;"ＭＳ 明朝,標準"様式第１号－４－①（第７条関係）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8738C-E153-40AE-88B3-BCFF6DABEE04}">
  <sheetPr>
    <tabColor rgb="FFFFFF00"/>
  </sheetPr>
  <dimension ref="B1:Q82"/>
  <sheetViews>
    <sheetView view="pageBreakPreview" topLeftCell="A8" zoomScaleNormal="100" zoomScaleSheetLayoutView="100" workbookViewId="0">
      <selection activeCell="I68" sqref="I68"/>
    </sheetView>
  </sheetViews>
  <sheetFormatPr defaultColWidth="9" defaultRowHeight="13.5"/>
  <cols>
    <col min="1" max="1" width="1.875" style="27" customWidth="1"/>
    <col min="2" max="2" width="0.75" style="181" customWidth="1"/>
    <col min="3" max="3" width="14.75" style="33" customWidth="1"/>
    <col min="4" max="4" width="5.5" style="181" customWidth="1"/>
    <col min="5" max="6" width="11.75" style="27" customWidth="1"/>
    <col min="7" max="7" width="5.5" style="181" customWidth="1"/>
    <col min="8" max="8" width="11.75" style="27" customWidth="1"/>
    <col min="9" max="9" width="25.75" style="33" customWidth="1"/>
    <col min="10" max="10" width="5.5" style="181" customWidth="1"/>
    <col min="11" max="11" width="11.75" style="181" customWidth="1"/>
    <col min="12" max="12" width="9" style="27"/>
    <col min="13" max="13" width="3" style="27" customWidth="1"/>
    <col min="14" max="14" width="52.75" style="27" customWidth="1"/>
    <col min="15" max="16384" width="9" style="27"/>
  </cols>
  <sheetData>
    <row r="1" spans="3:17">
      <c r="C1" s="345" t="s">
        <v>118</v>
      </c>
      <c r="D1" s="345"/>
      <c r="E1" s="345"/>
      <c r="F1" s="345"/>
      <c r="G1" s="345"/>
      <c r="H1" s="345"/>
      <c r="I1" s="345"/>
      <c r="J1" s="345"/>
      <c r="K1" s="345"/>
    </row>
    <row r="2" spans="3:17" s="181" customFormat="1">
      <c r="C2" s="356" t="s">
        <v>95</v>
      </c>
      <c r="D2" s="363" t="s">
        <v>142</v>
      </c>
      <c r="E2" s="361" t="s">
        <v>112</v>
      </c>
      <c r="F2" s="361" t="s">
        <v>112</v>
      </c>
      <c r="G2" s="363" t="s">
        <v>108</v>
      </c>
      <c r="H2" s="356" t="s">
        <v>109</v>
      </c>
      <c r="I2" s="358" t="s">
        <v>110</v>
      </c>
      <c r="J2" s="357" t="s">
        <v>99</v>
      </c>
      <c r="K2" s="358"/>
      <c r="O2" s="34"/>
    </row>
    <row r="3" spans="3:17">
      <c r="C3" s="356"/>
      <c r="D3" s="364"/>
      <c r="E3" s="365"/>
      <c r="F3" s="365"/>
      <c r="G3" s="364"/>
      <c r="H3" s="361"/>
      <c r="I3" s="358"/>
      <c r="J3" s="359" t="s">
        <v>138</v>
      </c>
      <c r="K3" s="361" t="s">
        <v>100</v>
      </c>
    </row>
    <row r="4" spans="3:17" ht="33" customHeight="1">
      <c r="C4" s="356"/>
      <c r="D4" s="360"/>
      <c r="E4" s="149" t="s">
        <v>113</v>
      </c>
      <c r="F4" s="149" t="s">
        <v>114</v>
      </c>
      <c r="G4" s="360"/>
      <c r="H4" s="150" t="s">
        <v>96</v>
      </c>
      <c r="I4" s="358"/>
      <c r="J4" s="360"/>
      <c r="K4" s="362"/>
      <c r="L4" s="29"/>
      <c r="M4" s="28"/>
    </row>
    <row r="5" spans="3:17">
      <c r="C5" s="349" t="s">
        <v>62</v>
      </c>
      <c r="D5" s="43"/>
      <c r="E5" s="35"/>
      <c r="F5" s="41"/>
      <c r="G5" s="152"/>
      <c r="H5" s="171">
        <f>IF(G5="〇",F5*1/2,F5)</f>
        <v>0</v>
      </c>
      <c r="I5" s="163"/>
      <c r="J5" s="152"/>
      <c r="K5" s="152"/>
      <c r="L5" s="29"/>
      <c r="O5" s="181"/>
      <c r="P5" s="181"/>
      <c r="Q5" s="181"/>
    </row>
    <row r="6" spans="3:17">
      <c r="C6" s="350"/>
      <c r="D6" s="47"/>
      <c r="E6" s="45"/>
      <c r="F6" s="46"/>
      <c r="G6" s="153"/>
      <c r="H6" s="172">
        <f t="shared" ref="H6:H44" si="0">IF(G6="〇",F6*1/2,F6)</f>
        <v>0</v>
      </c>
      <c r="I6" s="164"/>
      <c r="J6" s="153"/>
      <c r="K6" s="153"/>
      <c r="L6" s="29"/>
      <c r="O6" s="30"/>
      <c r="P6" s="30"/>
      <c r="Q6" s="30"/>
    </row>
    <row r="7" spans="3:17">
      <c r="C7" s="351"/>
      <c r="D7" s="44"/>
      <c r="E7" s="37"/>
      <c r="F7" s="42"/>
      <c r="G7" s="154"/>
      <c r="H7" s="173">
        <f t="shared" si="0"/>
        <v>0</v>
      </c>
      <c r="I7" s="165"/>
      <c r="J7" s="154"/>
      <c r="K7" s="154"/>
      <c r="L7" s="29"/>
      <c r="O7" s="30"/>
      <c r="P7" s="30"/>
      <c r="Q7" s="30"/>
    </row>
    <row r="8" spans="3:17" ht="54">
      <c r="C8" s="349" t="s">
        <v>23</v>
      </c>
      <c r="D8" s="47" t="s">
        <v>122</v>
      </c>
      <c r="E8" s="45">
        <v>154000</v>
      </c>
      <c r="F8" s="45">
        <v>140000</v>
      </c>
      <c r="G8" s="47" t="s">
        <v>107</v>
      </c>
      <c r="H8" s="171">
        <f t="shared" si="0"/>
        <v>70000</v>
      </c>
      <c r="I8" s="166" t="s">
        <v>171</v>
      </c>
      <c r="J8" s="152"/>
      <c r="K8" s="152"/>
      <c r="L8" s="29"/>
      <c r="O8" s="30"/>
      <c r="P8" s="30"/>
      <c r="Q8" s="30"/>
    </row>
    <row r="9" spans="3:17">
      <c r="C9" s="350"/>
      <c r="D9" s="47"/>
      <c r="E9" s="45"/>
      <c r="F9" s="45"/>
      <c r="G9" s="47"/>
      <c r="H9" s="172">
        <f t="shared" si="0"/>
        <v>0</v>
      </c>
      <c r="I9" s="167"/>
      <c r="J9" s="153"/>
      <c r="K9" s="153"/>
      <c r="L9" s="29"/>
      <c r="O9" s="30"/>
      <c r="P9" s="30"/>
      <c r="Q9" s="30"/>
    </row>
    <row r="10" spans="3:17">
      <c r="C10" s="350"/>
      <c r="D10" s="47"/>
      <c r="E10" s="45"/>
      <c r="F10" s="45"/>
      <c r="G10" s="47"/>
      <c r="H10" s="172">
        <f t="shared" si="0"/>
        <v>0</v>
      </c>
      <c r="I10" s="167"/>
      <c r="J10" s="153"/>
      <c r="K10" s="153"/>
      <c r="L10" s="29"/>
      <c r="O10" s="30"/>
      <c r="P10" s="30"/>
      <c r="Q10" s="30"/>
    </row>
    <row r="11" spans="3:17">
      <c r="C11" s="350"/>
      <c r="D11" s="47"/>
      <c r="E11" s="45"/>
      <c r="F11" s="45"/>
      <c r="G11" s="47"/>
      <c r="H11" s="172">
        <f t="shared" si="0"/>
        <v>0</v>
      </c>
      <c r="I11" s="167"/>
      <c r="J11" s="153"/>
      <c r="K11" s="160"/>
      <c r="L11" s="29"/>
      <c r="O11" s="30"/>
      <c r="P11" s="30"/>
      <c r="Q11" s="30"/>
    </row>
    <row r="12" spans="3:17">
      <c r="C12" s="350"/>
      <c r="D12" s="47"/>
      <c r="E12" s="45"/>
      <c r="F12" s="45"/>
      <c r="G12" s="47"/>
      <c r="H12" s="172">
        <f t="shared" si="0"/>
        <v>0</v>
      </c>
      <c r="I12" s="167"/>
      <c r="J12" s="153"/>
      <c r="K12" s="160"/>
      <c r="L12" s="29"/>
      <c r="M12" s="181"/>
      <c r="N12" s="30"/>
      <c r="O12" s="30"/>
      <c r="P12" s="30"/>
      <c r="Q12" s="30"/>
    </row>
    <row r="13" spans="3:17">
      <c r="C13" s="351"/>
      <c r="D13" s="44"/>
      <c r="E13" s="37"/>
      <c r="F13" s="37"/>
      <c r="G13" s="44"/>
      <c r="H13" s="173">
        <f t="shared" si="0"/>
        <v>0</v>
      </c>
      <c r="I13" s="168"/>
      <c r="J13" s="154"/>
      <c r="K13" s="161"/>
      <c r="L13" s="29"/>
    </row>
    <row r="14" spans="3:17">
      <c r="C14" s="346" t="s">
        <v>167</v>
      </c>
      <c r="D14" s="43"/>
      <c r="E14" s="35"/>
      <c r="F14" s="35"/>
      <c r="G14" s="152"/>
      <c r="H14" s="171">
        <f t="shared" si="0"/>
        <v>0</v>
      </c>
      <c r="I14" s="166"/>
      <c r="J14" s="36"/>
      <c r="K14" s="63">
        <f>IF(J14="〇",H14,)</f>
        <v>0</v>
      </c>
      <c r="L14" s="29"/>
    </row>
    <row r="15" spans="3:17">
      <c r="C15" s="347"/>
      <c r="D15" s="47"/>
      <c r="E15" s="45"/>
      <c r="F15" s="45"/>
      <c r="G15" s="153"/>
      <c r="H15" s="172">
        <f t="shared" si="0"/>
        <v>0</v>
      </c>
      <c r="I15" s="167"/>
      <c r="J15" s="48"/>
      <c r="K15" s="64">
        <f t="shared" ref="K15:K24" si="1">IF(J15="〇",H15,)</f>
        <v>0</v>
      </c>
      <c r="L15" s="29"/>
    </row>
    <row r="16" spans="3:17">
      <c r="C16" s="348"/>
      <c r="D16" s="44"/>
      <c r="E16" s="51"/>
      <c r="F16" s="51"/>
      <c r="G16" s="154"/>
      <c r="H16" s="174">
        <f t="shared" si="0"/>
        <v>0</v>
      </c>
      <c r="I16" s="169"/>
      <c r="J16" s="53"/>
      <c r="K16" s="65">
        <f t="shared" si="1"/>
        <v>0</v>
      </c>
      <c r="L16" s="29"/>
    </row>
    <row r="17" spans="3:12" ht="27">
      <c r="C17" s="347" t="s">
        <v>168</v>
      </c>
      <c r="D17" s="43" t="s">
        <v>147</v>
      </c>
      <c r="E17" s="49">
        <v>162000</v>
      </c>
      <c r="F17" s="49">
        <v>150000</v>
      </c>
      <c r="G17" s="155"/>
      <c r="H17" s="175">
        <f t="shared" si="0"/>
        <v>150000</v>
      </c>
      <c r="I17" s="170" t="s">
        <v>156</v>
      </c>
      <c r="J17" s="50" t="s">
        <v>107</v>
      </c>
      <c r="K17" s="66">
        <f t="shared" si="1"/>
        <v>150000</v>
      </c>
      <c r="L17" s="29"/>
    </row>
    <row r="18" spans="3:12" ht="27">
      <c r="C18" s="350"/>
      <c r="D18" s="47" t="s">
        <v>147</v>
      </c>
      <c r="E18" s="45">
        <v>540000</v>
      </c>
      <c r="F18" s="45">
        <v>500000</v>
      </c>
      <c r="G18" s="156"/>
      <c r="H18" s="172">
        <f t="shared" si="0"/>
        <v>500000</v>
      </c>
      <c r="I18" s="167" t="s">
        <v>157</v>
      </c>
      <c r="J18" s="48" t="s">
        <v>107</v>
      </c>
      <c r="K18" s="67">
        <f t="shared" si="1"/>
        <v>500000</v>
      </c>
      <c r="L18" s="29"/>
    </row>
    <row r="19" spans="3:12">
      <c r="C19" s="350"/>
      <c r="D19" s="47"/>
      <c r="E19" s="45"/>
      <c r="F19" s="45"/>
      <c r="G19" s="156"/>
      <c r="H19" s="172">
        <f t="shared" si="0"/>
        <v>0</v>
      </c>
      <c r="I19" s="167"/>
      <c r="J19" s="48"/>
      <c r="K19" s="67">
        <f t="shared" si="1"/>
        <v>0</v>
      </c>
      <c r="L19" s="29"/>
    </row>
    <row r="20" spans="3:12">
      <c r="C20" s="350"/>
      <c r="D20" s="47"/>
      <c r="E20" s="45"/>
      <c r="F20" s="45"/>
      <c r="G20" s="156"/>
      <c r="H20" s="172">
        <f t="shared" si="0"/>
        <v>0</v>
      </c>
      <c r="I20" s="167"/>
      <c r="J20" s="48"/>
      <c r="K20" s="67">
        <f t="shared" si="1"/>
        <v>0</v>
      </c>
      <c r="L20" s="29"/>
    </row>
    <row r="21" spans="3:12">
      <c r="C21" s="350"/>
      <c r="D21" s="47"/>
      <c r="E21" s="45"/>
      <c r="F21" s="45"/>
      <c r="G21" s="156"/>
      <c r="H21" s="172">
        <f t="shared" si="0"/>
        <v>0</v>
      </c>
      <c r="I21" s="167"/>
      <c r="J21" s="48"/>
      <c r="K21" s="67">
        <f t="shared" si="1"/>
        <v>0</v>
      </c>
      <c r="L21" s="29"/>
    </row>
    <row r="22" spans="3:12">
      <c r="C22" s="350"/>
      <c r="D22" s="47"/>
      <c r="E22" s="45"/>
      <c r="F22" s="45"/>
      <c r="G22" s="156"/>
      <c r="H22" s="172">
        <f t="shared" si="0"/>
        <v>0</v>
      </c>
      <c r="I22" s="167"/>
      <c r="J22" s="48"/>
      <c r="K22" s="67">
        <f t="shared" si="1"/>
        <v>0</v>
      </c>
      <c r="L22" s="29"/>
    </row>
    <row r="23" spans="3:12">
      <c r="C23" s="350"/>
      <c r="D23" s="47"/>
      <c r="E23" s="45"/>
      <c r="F23" s="45"/>
      <c r="G23" s="156"/>
      <c r="H23" s="172">
        <f t="shared" si="0"/>
        <v>0</v>
      </c>
      <c r="I23" s="167"/>
      <c r="J23" s="48"/>
      <c r="K23" s="67">
        <f t="shared" si="1"/>
        <v>0</v>
      </c>
      <c r="L23" s="29"/>
    </row>
    <row r="24" spans="3:12">
      <c r="C24" s="351"/>
      <c r="D24" s="44"/>
      <c r="E24" s="37"/>
      <c r="F24" s="37"/>
      <c r="G24" s="157"/>
      <c r="H24" s="173">
        <f t="shared" si="0"/>
        <v>0</v>
      </c>
      <c r="I24" s="168"/>
      <c r="J24" s="38"/>
      <c r="K24" s="68">
        <f t="shared" si="1"/>
        <v>0</v>
      </c>
      <c r="L24" s="29"/>
    </row>
    <row r="25" spans="3:12" ht="27">
      <c r="C25" s="346" t="s">
        <v>169</v>
      </c>
      <c r="D25" s="43" t="s">
        <v>147</v>
      </c>
      <c r="E25" s="35">
        <v>110000</v>
      </c>
      <c r="F25" s="35">
        <v>100000</v>
      </c>
      <c r="G25" s="152"/>
      <c r="H25" s="171">
        <f t="shared" ref="H25:H27" si="2">IF(G25="〇",F25*1/2,F25)</f>
        <v>100000</v>
      </c>
      <c r="I25" s="166" t="s">
        <v>144</v>
      </c>
      <c r="J25" s="36"/>
      <c r="K25" s="63">
        <f>IF(J25="〇",H25,)</f>
        <v>0</v>
      </c>
      <c r="L25" s="29"/>
    </row>
    <row r="26" spans="3:12">
      <c r="C26" s="350"/>
      <c r="D26" s="47" t="s">
        <v>147</v>
      </c>
      <c r="E26" s="45">
        <v>66000</v>
      </c>
      <c r="F26" s="45">
        <v>60000</v>
      </c>
      <c r="G26" s="153"/>
      <c r="H26" s="172">
        <f t="shared" si="2"/>
        <v>60000</v>
      </c>
      <c r="I26" s="167" t="s">
        <v>145</v>
      </c>
      <c r="J26" s="48"/>
      <c r="K26" s="64">
        <f t="shared" ref="K26:K27" si="3">IF(J26="〇",H26,)</f>
        <v>0</v>
      </c>
      <c r="L26" s="29"/>
    </row>
    <row r="27" spans="3:12">
      <c r="C27" s="351"/>
      <c r="D27" s="44"/>
      <c r="E27" s="51"/>
      <c r="F27" s="51"/>
      <c r="G27" s="154"/>
      <c r="H27" s="174">
        <f t="shared" si="2"/>
        <v>0</v>
      </c>
      <c r="I27" s="169"/>
      <c r="J27" s="53"/>
      <c r="K27" s="65">
        <f t="shared" si="3"/>
        <v>0</v>
      </c>
      <c r="L27" s="29"/>
    </row>
    <row r="28" spans="3:12" ht="27">
      <c r="C28" s="346" t="s">
        <v>104</v>
      </c>
      <c r="D28" s="43" t="s">
        <v>147</v>
      </c>
      <c r="E28" s="35">
        <v>66000</v>
      </c>
      <c r="F28" s="41">
        <v>60000</v>
      </c>
      <c r="G28" s="152"/>
      <c r="H28" s="171">
        <f>IF(G28="〇",F28*1/2,F28)</f>
        <v>60000</v>
      </c>
      <c r="I28" s="163" t="s">
        <v>143</v>
      </c>
      <c r="J28" s="152"/>
      <c r="K28" s="152"/>
    </row>
    <row r="29" spans="3:12" ht="27">
      <c r="C29" s="347"/>
      <c r="D29" s="47" t="s">
        <v>147</v>
      </c>
      <c r="E29" s="45">
        <v>88000</v>
      </c>
      <c r="F29" s="46">
        <v>80000</v>
      </c>
      <c r="G29" s="153"/>
      <c r="H29" s="172">
        <f t="shared" ref="H29:H30" si="4">IF(G29="〇",F29*1/2,F29)</f>
        <v>80000</v>
      </c>
      <c r="I29" s="164" t="s">
        <v>146</v>
      </c>
      <c r="J29" s="153"/>
      <c r="K29" s="153"/>
    </row>
    <row r="30" spans="3:12">
      <c r="C30" s="348"/>
      <c r="D30" s="44"/>
      <c r="E30" s="37"/>
      <c r="F30" s="42"/>
      <c r="G30" s="154"/>
      <c r="H30" s="173">
        <f t="shared" si="4"/>
        <v>0</v>
      </c>
      <c r="I30" s="165"/>
      <c r="J30" s="154"/>
      <c r="K30" s="154"/>
    </row>
    <row r="31" spans="3:12">
      <c r="C31" s="349" t="s">
        <v>63</v>
      </c>
      <c r="D31" s="43"/>
      <c r="E31" s="35"/>
      <c r="F31" s="41"/>
      <c r="G31" s="152"/>
      <c r="H31" s="171">
        <f>IF(G31="〇",F31*1/2,F31)</f>
        <v>0</v>
      </c>
      <c r="I31" s="163"/>
      <c r="J31" s="152"/>
      <c r="K31" s="152"/>
      <c r="L31" s="29"/>
    </row>
    <row r="32" spans="3:12">
      <c r="C32" s="350"/>
      <c r="D32" s="47"/>
      <c r="E32" s="45"/>
      <c r="F32" s="46"/>
      <c r="G32" s="153"/>
      <c r="H32" s="172">
        <f t="shared" ref="H32:H33" si="5">IF(G32="〇",F32*1/2,F32)</f>
        <v>0</v>
      </c>
      <c r="I32" s="164"/>
      <c r="J32" s="153"/>
      <c r="K32" s="153"/>
      <c r="L32" s="29"/>
    </row>
    <row r="33" spans="3:12">
      <c r="C33" s="351"/>
      <c r="D33" s="44"/>
      <c r="E33" s="37"/>
      <c r="F33" s="42"/>
      <c r="G33" s="154"/>
      <c r="H33" s="173">
        <f t="shared" si="5"/>
        <v>0</v>
      </c>
      <c r="I33" s="165"/>
      <c r="J33" s="154"/>
      <c r="K33" s="154"/>
      <c r="L33" s="29"/>
    </row>
    <row r="34" spans="3:12">
      <c r="C34" s="346" t="s">
        <v>103</v>
      </c>
      <c r="D34" s="43"/>
      <c r="E34" s="35"/>
      <c r="F34" s="41"/>
      <c r="G34" s="152"/>
      <c r="H34" s="171">
        <f>IF(G34="〇",F34*1/2,F34)</f>
        <v>0</v>
      </c>
      <c r="I34" s="163"/>
      <c r="J34" s="152"/>
      <c r="K34" s="152"/>
      <c r="L34" s="29"/>
    </row>
    <row r="35" spans="3:12">
      <c r="C35" s="347"/>
      <c r="D35" s="47"/>
      <c r="E35" s="45"/>
      <c r="F35" s="46"/>
      <c r="G35" s="153"/>
      <c r="H35" s="172">
        <f t="shared" ref="H35:H36" si="6">IF(G35="〇",F35*1/2,F35)</f>
        <v>0</v>
      </c>
      <c r="I35" s="164"/>
      <c r="J35" s="153"/>
      <c r="K35" s="153"/>
      <c r="L35" s="29"/>
    </row>
    <row r="36" spans="3:12">
      <c r="C36" s="348"/>
      <c r="D36" s="44"/>
      <c r="E36" s="37"/>
      <c r="F36" s="42"/>
      <c r="G36" s="154"/>
      <c r="H36" s="173">
        <f t="shared" si="6"/>
        <v>0</v>
      </c>
      <c r="I36" s="165"/>
      <c r="J36" s="154"/>
      <c r="K36" s="154"/>
      <c r="L36" s="29"/>
    </row>
    <row r="37" spans="3:12">
      <c r="C37" s="349" t="s">
        <v>64</v>
      </c>
      <c r="D37" s="43"/>
      <c r="E37" s="35"/>
      <c r="F37" s="35"/>
      <c r="G37" s="158"/>
      <c r="H37" s="171">
        <f t="shared" si="0"/>
        <v>0</v>
      </c>
      <c r="I37" s="166"/>
      <c r="J37" s="152"/>
      <c r="K37" s="152"/>
      <c r="L37" s="29"/>
    </row>
    <row r="38" spans="3:12">
      <c r="C38" s="350"/>
      <c r="D38" s="47"/>
      <c r="E38" s="45"/>
      <c r="F38" s="45"/>
      <c r="G38" s="156"/>
      <c r="H38" s="172">
        <f t="shared" si="0"/>
        <v>0</v>
      </c>
      <c r="I38" s="167"/>
      <c r="J38" s="153"/>
      <c r="K38" s="153"/>
      <c r="L38" s="29"/>
    </row>
    <row r="39" spans="3:12">
      <c r="C39" s="350"/>
      <c r="D39" s="47"/>
      <c r="E39" s="45"/>
      <c r="F39" s="45"/>
      <c r="G39" s="156"/>
      <c r="H39" s="172">
        <f t="shared" si="0"/>
        <v>0</v>
      </c>
      <c r="I39" s="167"/>
      <c r="J39" s="153"/>
      <c r="K39" s="153"/>
      <c r="L39" s="29"/>
    </row>
    <row r="40" spans="3:12">
      <c r="C40" s="350"/>
      <c r="D40" s="47"/>
      <c r="E40" s="45"/>
      <c r="F40" s="45"/>
      <c r="G40" s="156"/>
      <c r="H40" s="172">
        <f t="shared" si="0"/>
        <v>0</v>
      </c>
      <c r="I40" s="167"/>
      <c r="J40" s="153"/>
      <c r="K40" s="153"/>
      <c r="L40" s="29"/>
    </row>
    <row r="41" spans="3:12">
      <c r="C41" s="350"/>
      <c r="D41" s="47"/>
      <c r="E41" s="45"/>
      <c r="F41" s="45"/>
      <c r="G41" s="156"/>
      <c r="H41" s="172">
        <f t="shared" si="0"/>
        <v>0</v>
      </c>
      <c r="I41" s="167"/>
      <c r="J41" s="153"/>
      <c r="K41" s="153"/>
      <c r="L41" s="29"/>
    </row>
    <row r="42" spans="3:12">
      <c r="C42" s="350"/>
      <c r="D42" s="47"/>
      <c r="E42" s="45"/>
      <c r="F42" s="45"/>
      <c r="G42" s="156"/>
      <c r="H42" s="172">
        <f t="shared" si="0"/>
        <v>0</v>
      </c>
      <c r="I42" s="167"/>
      <c r="J42" s="153"/>
      <c r="K42" s="153"/>
      <c r="L42" s="29"/>
    </row>
    <row r="43" spans="3:12">
      <c r="C43" s="350"/>
      <c r="D43" s="47"/>
      <c r="E43" s="45"/>
      <c r="F43" s="45"/>
      <c r="G43" s="156"/>
      <c r="H43" s="172">
        <f t="shared" si="0"/>
        <v>0</v>
      </c>
      <c r="I43" s="167"/>
      <c r="J43" s="153"/>
      <c r="K43" s="153"/>
      <c r="L43" s="29"/>
    </row>
    <row r="44" spans="3:12">
      <c r="C44" s="351"/>
      <c r="D44" s="44"/>
      <c r="E44" s="37"/>
      <c r="F44" s="37"/>
      <c r="G44" s="157"/>
      <c r="H44" s="173">
        <f t="shared" si="0"/>
        <v>0</v>
      </c>
      <c r="I44" s="168"/>
      <c r="J44" s="154"/>
      <c r="K44" s="154"/>
      <c r="L44" s="29"/>
    </row>
    <row r="45" spans="3:12" ht="27">
      <c r="C45" s="349" t="s">
        <v>94</v>
      </c>
      <c r="D45" s="43" t="s">
        <v>147</v>
      </c>
      <c r="E45" s="35">
        <v>220000</v>
      </c>
      <c r="F45" s="41">
        <v>200000</v>
      </c>
      <c r="G45" s="43"/>
      <c r="H45" s="171">
        <f>IF(G45="〇",F45*1/2,F45)</f>
        <v>200000</v>
      </c>
      <c r="I45" s="163" t="s">
        <v>148</v>
      </c>
      <c r="J45" s="152"/>
      <c r="K45" s="152"/>
      <c r="L45" s="29"/>
    </row>
    <row r="46" spans="3:12">
      <c r="C46" s="350"/>
      <c r="D46" s="47" t="s">
        <v>130</v>
      </c>
      <c r="E46" s="45">
        <v>11000</v>
      </c>
      <c r="F46" s="46">
        <v>10000</v>
      </c>
      <c r="G46" s="47"/>
      <c r="H46" s="172">
        <f t="shared" ref="H46:H47" si="7">IF(G46="〇",F46*1/2,F46)</f>
        <v>10000</v>
      </c>
      <c r="I46" s="164" t="s">
        <v>149</v>
      </c>
      <c r="J46" s="153"/>
      <c r="K46" s="153"/>
      <c r="L46" s="29"/>
    </row>
    <row r="47" spans="3:12">
      <c r="C47" s="351"/>
      <c r="D47" s="44"/>
      <c r="E47" s="37"/>
      <c r="F47" s="42"/>
      <c r="G47" s="44"/>
      <c r="H47" s="173">
        <f t="shared" si="7"/>
        <v>0</v>
      </c>
      <c r="I47" s="165"/>
      <c r="J47" s="154"/>
      <c r="K47" s="154"/>
      <c r="L47" s="29"/>
    </row>
    <row r="48" spans="3:12">
      <c r="C48" s="349" t="s">
        <v>44</v>
      </c>
      <c r="D48" s="43"/>
      <c r="E48" s="35"/>
      <c r="F48" s="41"/>
      <c r="G48" s="43"/>
      <c r="H48" s="171">
        <f>IF(G48="〇",F48*1/2,F48)</f>
        <v>0</v>
      </c>
      <c r="I48" s="163"/>
      <c r="J48" s="152"/>
      <c r="K48" s="152"/>
      <c r="L48" s="29"/>
    </row>
    <row r="49" spans="3:12">
      <c r="C49" s="350"/>
      <c r="D49" s="47"/>
      <c r="E49" s="45"/>
      <c r="F49" s="46"/>
      <c r="G49" s="47"/>
      <c r="H49" s="172">
        <f t="shared" ref="H49:H50" si="8">IF(G49="〇",F49*1/2,F49)</f>
        <v>0</v>
      </c>
      <c r="I49" s="164"/>
      <c r="J49" s="153"/>
      <c r="K49" s="153"/>
      <c r="L49" s="29"/>
    </row>
    <row r="50" spans="3:12">
      <c r="C50" s="351"/>
      <c r="D50" s="44"/>
      <c r="E50" s="37"/>
      <c r="F50" s="42"/>
      <c r="G50" s="44"/>
      <c r="H50" s="173">
        <f t="shared" si="8"/>
        <v>0</v>
      </c>
      <c r="I50" s="165"/>
      <c r="J50" s="154"/>
      <c r="K50" s="154"/>
      <c r="L50" s="29"/>
    </row>
    <row r="51" spans="3:12">
      <c r="C51" s="350" t="s">
        <v>34</v>
      </c>
      <c r="D51" s="43"/>
      <c r="E51" s="35"/>
      <c r="F51" s="41"/>
      <c r="G51" s="152"/>
      <c r="H51" s="171">
        <f>IF(G51="〇",F51*1/2,F51)</f>
        <v>0</v>
      </c>
      <c r="I51" s="163"/>
      <c r="J51" s="152"/>
      <c r="K51" s="152"/>
      <c r="L51" s="29"/>
    </row>
    <row r="52" spans="3:12">
      <c r="C52" s="350"/>
      <c r="D52" s="47"/>
      <c r="E52" s="45"/>
      <c r="F52" s="46"/>
      <c r="G52" s="153"/>
      <c r="H52" s="172">
        <f t="shared" ref="H52:H56" si="9">IF(G52="〇",F52*1/2,F52)</f>
        <v>0</v>
      </c>
      <c r="I52" s="164"/>
      <c r="J52" s="153"/>
      <c r="K52" s="153"/>
      <c r="L52" s="29"/>
    </row>
    <row r="53" spans="3:12">
      <c r="C53" s="350"/>
      <c r="D53" s="44"/>
      <c r="E53" s="37"/>
      <c r="F53" s="42"/>
      <c r="G53" s="154"/>
      <c r="H53" s="173">
        <f t="shared" si="9"/>
        <v>0</v>
      </c>
      <c r="I53" s="165"/>
      <c r="J53" s="154"/>
      <c r="K53" s="154"/>
      <c r="L53" s="29"/>
    </row>
    <row r="54" spans="3:12">
      <c r="C54" s="346" t="s">
        <v>170</v>
      </c>
      <c r="D54" s="43" t="s">
        <v>122</v>
      </c>
      <c r="E54" s="35">
        <v>550000</v>
      </c>
      <c r="F54" s="35">
        <v>500000</v>
      </c>
      <c r="G54" s="43" t="s">
        <v>107</v>
      </c>
      <c r="H54" s="171">
        <f t="shared" si="9"/>
        <v>250000</v>
      </c>
      <c r="I54" s="166" t="s">
        <v>150</v>
      </c>
      <c r="J54" s="36"/>
      <c r="K54" s="63">
        <f>IF(J54="〇",H54,)</f>
        <v>0</v>
      </c>
      <c r="L54" s="29"/>
    </row>
    <row r="55" spans="3:12" ht="27">
      <c r="C55" s="350"/>
      <c r="D55" s="47" t="s">
        <v>152</v>
      </c>
      <c r="E55" s="45">
        <v>145200</v>
      </c>
      <c r="F55" s="45">
        <v>132000</v>
      </c>
      <c r="G55" s="47" t="s">
        <v>107</v>
      </c>
      <c r="H55" s="172">
        <f t="shared" si="9"/>
        <v>66000</v>
      </c>
      <c r="I55" s="167" t="s">
        <v>151</v>
      </c>
      <c r="J55" s="48"/>
      <c r="K55" s="64">
        <f t="shared" ref="K55:K56" si="10">IF(J55="〇",H55,)</f>
        <v>0</v>
      </c>
      <c r="L55" s="29"/>
    </row>
    <row r="56" spans="3:12">
      <c r="C56" s="351"/>
      <c r="D56" s="52"/>
      <c r="E56" s="51"/>
      <c r="F56" s="51"/>
      <c r="G56" s="52"/>
      <c r="H56" s="174">
        <f t="shared" si="9"/>
        <v>0</v>
      </c>
      <c r="I56" s="169"/>
      <c r="J56" s="53"/>
      <c r="K56" s="65">
        <f t="shared" si="10"/>
        <v>0</v>
      </c>
      <c r="L56" s="29"/>
    </row>
    <row r="57" spans="3:12">
      <c r="C57" s="349" t="s">
        <v>65</v>
      </c>
      <c r="D57" s="43"/>
      <c r="E57" s="35"/>
      <c r="F57" s="41"/>
      <c r="G57" s="43"/>
      <c r="H57" s="171">
        <f>IF(G57="〇",F57*1/2,F57)</f>
        <v>0</v>
      </c>
      <c r="I57" s="163"/>
      <c r="J57" s="152"/>
      <c r="K57" s="60"/>
      <c r="L57" s="29"/>
    </row>
    <row r="58" spans="3:12">
      <c r="C58" s="350"/>
      <c r="D58" s="47"/>
      <c r="E58" s="45"/>
      <c r="F58" s="46"/>
      <c r="G58" s="47"/>
      <c r="H58" s="172">
        <f t="shared" ref="H58:H59" si="11">IF(G58="〇",F58*1/2,F58)</f>
        <v>0</v>
      </c>
      <c r="I58" s="164"/>
      <c r="J58" s="153"/>
      <c r="K58" s="61"/>
      <c r="L58" s="29"/>
    </row>
    <row r="59" spans="3:12">
      <c r="C59" s="351"/>
      <c r="D59" s="44"/>
      <c r="E59" s="37"/>
      <c r="F59" s="42"/>
      <c r="G59" s="44"/>
      <c r="H59" s="173">
        <f t="shared" si="11"/>
        <v>0</v>
      </c>
      <c r="I59" s="165"/>
      <c r="J59" s="154"/>
      <c r="K59" s="62"/>
      <c r="L59" s="29"/>
    </row>
    <row r="60" spans="3:12">
      <c r="C60" s="346" t="s">
        <v>105</v>
      </c>
      <c r="D60" s="43"/>
      <c r="E60" s="35"/>
      <c r="F60" s="41"/>
      <c r="G60" s="152"/>
      <c r="H60" s="171">
        <f>IF(G60="〇",F60*1/2,F60)</f>
        <v>0</v>
      </c>
      <c r="I60" s="163"/>
      <c r="J60" s="152"/>
      <c r="K60" s="60"/>
      <c r="L60" s="29"/>
    </row>
    <row r="61" spans="3:12">
      <c r="C61" s="347"/>
      <c r="D61" s="47"/>
      <c r="E61" s="45"/>
      <c r="F61" s="46"/>
      <c r="G61" s="153"/>
      <c r="H61" s="172">
        <f t="shared" ref="H61:H62" si="12">IF(G61="〇",F61*1/2,F61)</f>
        <v>0</v>
      </c>
      <c r="I61" s="164"/>
      <c r="J61" s="153"/>
      <c r="K61" s="61"/>
      <c r="L61" s="29"/>
    </row>
    <row r="62" spans="3:12">
      <c r="C62" s="348"/>
      <c r="D62" s="44"/>
      <c r="E62" s="37"/>
      <c r="F62" s="42"/>
      <c r="G62" s="154"/>
      <c r="H62" s="173">
        <f t="shared" si="12"/>
        <v>0</v>
      </c>
      <c r="I62" s="165"/>
      <c r="J62" s="154"/>
      <c r="K62" s="62"/>
      <c r="L62" s="29"/>
    </row>
    <row r="63" spans="3:12">
      <c r="C63" s="350" t="s">
        <v>67</v>
      </c>
      <c r="D63" s="43"/>
      <c r="E63" s="35"/>
      <c r="F63" s="41"/>
      <c r="G63" s="152"/>
      <c r="H63" s="171">
        <f>IF(G63="〇",F63*1/2,F63)</f>
        <v>0</v>
      </c>
      <c r="I63" s="163"/>
      <c r="J63" s="152"/>
      <c r="K63" s="60"/>
      <c r="L63" s="29"/>
    </row>
    <row r="64" spans="3:12">
      <c r="C64" s="350"/>
      <c r="D64" s="47"/>
      <c r="E64" s="45"/>
      <c r="F64" s="46"/>
      <c r="G64" s="153"/>
      <c r="H64" s="172">
        <f t="shared" ref="H64:H65" si="13">IF(G64="〇",F64*1/2,F64)</f>
        <v>0</v>
      </c>
      <c r="I64" s="164"/>
      <c r="J64" s="153"/>
      <c r="K64" s="61"/>
      <c r="L64" s="29"/>
    </row>
    <row r="65" spans="3:12">
      <c r="C65" s="350"/>
      <c r="D65" s="44"/>
      <c r="E65" s="37"/>
      <c r="F65" s="42"/>
      <c r="G65" s="154"/>
      <c r="H65" s="173">
        <f t="shared" si="13"/>
        <v>0</v>
      </c>
      <c r="I65" s="165"/>
      <c r="J65" s="154"/>
      <c r="K65" s="62"/>
      <c r="L65" s="29"/>
    </row>
    <row r="66" spans="3:12">
      <c r="C66" s="151" t="s">
        <v>97</v>
      </c>
      <c r="D66" s="159"/>
      <c r="E66" s="69">
        <f>SUM(E5:E65)</f>
        <v>2112200</v>
      </c>
      <c r="F66" s="69">
        <f>SUM(F5:F65)</f>
        <v>1932000</v>
      </c>
      <c r="G66" s="159"/>
      <c r="H66" s="57">
        <f>SUM(H5:H65)</f>
        <v>1546000</v>
      </c>
      <c r="I66" s="159"/>
      <c r="J66" s="159"/>
      <c r="K66" s="69">
        <f>SUM(K5:K65)</f>
        <v>650000</v>
      </c>
      <c r="L66" s="29"/>
    </row>
    <row r="67" spans="3:12">
      <c r="C67" s="29" t="s">
        <v>166</v>
      </c>
      <c r="D67" s="28"/>
      <c r="E67" s="29">
        <f>SUM(E14:E27,E54:E56)</f>
        <v>1573200</v>
      </c>
      <c r="F67" s="29"/>
      <c r="G67" s="28"/>
      <c r="H67" s="29"/>
      <c r="I67" s="181"/>
      <c r="J67" s="28"/>
      <c r="K67" s="28"/>
      <c r="L67" s="29"/>
    </row>
    <row r="68" spans="3:12" ht="20.25" customHeight="1">
      <c r="C68" s="31" t="s">
        <v>98</v>
      </c>
      <c r="D68" s="28"/>
      <c r="E68" s="29"/>
      <c r="F68" s="29"/>
      <c r="G68" s="28"/>
      <c r="H68" s="29"/>
      <c r="I68" s="181"/>
      <c r="J68" s="28"/>
      <c r="K68" s="28"/>
      <c r="L68" s="29"/>
    </row>
    <row r="69" spans="3:12" s="31" customFormat="1">
      <c r="D69" s="28"/>
      <c r="E69" s="32"/>
      <c r="F69" s="32"/>
      <c r="G69" s="28"/>
      <c r="H69" s="32"/>
      <c r="I69" s="34"/>
      <c r="J69" s="32"/>
      <c r="K69" s="32"/>
      <c r="L69" s="32"/>
    </row>
    <row r="70" spans="3:12" s="31" customFormat="1">
      <c r="C70" s="352" t="s">
        <v>102</v>
      </c>
      <c r="D70" s="352"/>
      <c r="E70" s="352"/>
      <c r="F70" s="180">
        <v>0.66666666666666663</v>
      </c>
      <c r="G70" s="28"/>
      <c r="H70" s="32"/>
      <c r="I70" s="162" t="s">
        <v>111</v>
      </c>
      <c r="J70" s="353">
        <f>(SUM(E25:E27))/E66</f>
        <v>8.332544266641416E-2</v>
      </c>
      <c r="K70" s="354"/>
      <c r="L70" s="32"/>
    </row>
    <row r="71" spans="3:12" s="31" customFormat="1">
      <c r="C71" s="352" t="s">
        <v>101</v>
      </c>
      <c r="D71" s="352"/>
      <c r="E71" s="352"/>
      <c r="F71" s="179">
        <f>IF(H66*F70&gt;1000000,1000000,ROUNDDOWN(H66*F70,-3))</f>
        <v>1000000</v>
      </c>
      <c r="G71" s="28"/>
      <c r="H71" s="32"/>
      <c r="K71" s="32"/>
      <c r="L71" s="32"/>
    </row>
    <row r="72" spans="3:12" s="31" customFormat="1">
      <c r="C72" s="352" t="s">
        <v>106</v>
      </c>
      <c r="D72" s="352"/>
      <c r="E72" s="352"/>
      <c r="F72" s="179">
        <f>IF(K66&gt;F71*1/3,ROUNDDOWN(F71*3/10,-3),K66)</f>
        <v>300000</v>
      </c>
      <c r="G72" s="28"/>
      <c r="H72" s="32"/>
      <c r="J72" s="32"/>
      <c r="K72" s="32"/>
      <c r="L72" s="32"/>
    </row>
    <row r="73" spans="3:12" s="31" customFormat="1">
      <c r="C73" s="34"/>
      <c r="D73" s="181"/>
      <c r="G73" s="181"/>
      <c r="I73" s="34"/>
    </row>
    <row r="74" spans="3:12" s="31" customFormat="1">
      <c r="C74" s="182" t="s">
        <v>132</v>
      </c>
      <c r="D74" s="355" t="s">
        <v>139</v>
      </c>
      <c r="E74" s="355"/>
      <c r="F74" s="355"/>
      <c r="G74" s="355"/>
      <c r="H74" s="355"/>
      <c r="I74" s="355"/>
      <c r="J74" s="355"/>
      <c r="K74" s="183" t="s">
        <v>135</v>
      </c>
    </row>
    <row r="75" spans="3:12" s="31" customFormat="1">
      <c r="C75" s="184" t="s">
        <v>136</v>
      </c>
      <c r="D75" s="352" t="s">
        <v>121</v>
      </c>
      <c r="E75" s="352"/>
      <c r="F75" s="352"/>
      <c r="G75" s="352"/>
      <c r="H75" s="352"/>
      <c r="I75" s="352"/>
      <c r="J75" s="352"/>
      <c r="K75" s="177">
        <f>SUMIF(D5:D65,"A",H5:H65)</f>
        <v>1150000</v>
      </c>
    </row>
    <row r="76" spans="3:12" s="31" customFormat="1">
      <c r="C76" s="184" t="s">
        <v>122</v>
      </c>
      <c r="D76" s="352" t="s">
        <v>123</v>
      </c>
      <c r="E76" s="352"/>
      <c r="F76" s="352"/>
      <c r="G76" s="352"/>
      <c r="H76" s="352"/>
      <c r="I76" s="352"/>
      <c r="J76" s="352"/>
      <c r="K76" s="177">
        <f>SUMIF(D6:D66,"B",H6:H66)</f>
        <v>386000</v>
      </c>
      <c r="L76" s="176"/>
    </row>
    <row r="77" spans="3:12">
      <c r="C77" s="184" t="s">
        <v>124</v>
      </c>
      <c r="D77" s="352" t="s">
        <v>125</v>
      </c>
      <c r="E77" s="352"/>
      <c r="F77" s="352"/>
      <c r="G77" s="352"/>
      <c r="H77" s="352"/>
      <c r="I77" s="352"/>
      <c r="J77" s="352"/>
      <c r="K77" s="177">
        <f>SUMIF(D7:D67,"C",H7:H67)</f>
        <v>0</v>
      </c>
    </row>
    <row r="78" spans="3:12">
      <c r="C78" s="184" t="s">
        <v>126</v>
      </c>
      <c r="D78" s="352" t="s">
        <v>127</v>
      </c>
      <c r="E78" s="352"/>
      <c r="F78" s="352"/>
      <c r="G78" s="352"/>
      <c r="H78" s="352"/>
      <c r="I78" s="352"/>
      <c r="J78" s="352"/>
      <c r="K78" s="177">
        <f>SUMIF(D8:D69,"D",H8:H69)</f>
        <v>0</v>
      </c>
    </row>
    <row r="79" spans="3:12">
      <c r="C79" s="184" t="s">
        <v>128</v>
      </c>
      <c r="D79" s="352" t="s">
        <v>129</v>
      </c>
      <c r="E79" s="352"/>
      <c r="F79" s="352"/>
      <c r="G79" s="352"/>
      <c r="H79" s="352"/>
      <c r="I79" s="352"/>
      <c r="J79" s="352"/>
      <c r="K79" s="177">
        <f>SUMIF(D9:D70,"E",H9:H70)</f>
        <v>0</v>
      </c>
    </row>
    <row r="80" spans="3:12">
      <c r="C80" s="184" t="s">
        <v>130</v>
      </c>
      <c r="D80" s="352" t="s">
        <v>133</v>
      </c>
      <c r="E80" s="352"/>
      <c r="F80" s="352"/>
      <c r="G80" s="352"/>
      <c r="H80" s="352"/>
      <c r="I80" s="352"/>
      <c r="J80" s="352"/>
      <c r="K80" s="177">
        <f>SUMIF(D10:D71,"F",H10:H71)</f>
        <v>10000</v>
      </c>
    </row>
    <row r="81" spans="3:11">
      <c r="C81" s="184" t="s">
        <v>131</v>
      </c>
      <c r="D81" s="352" t="s">
        <v>134</v>
      </c>
      <c r="E81" s="352"/>
      <c r="F81" s="352"/>
      <c r="G81" s="352"/>
      <c r="H81" s="352"/>
      <c r="I81" s="352"/>
      <c r="J81" s="352"/>
      <c r="K81" s="177">
        <f>SUMIF(D11:D72,"G",H11:H72)</f>
        <v>0</v>
      </c>
    </row>
    <row r="82" spans="3:11">
      <c r="C82" s="355" t="s">
        <v>137</v>
      </c>
      <c r="D82" s="355"/>
      <c r="E82" s="355"/>
      <c r="F82" s="355"/>
      <c r="G82" s="355"/>
      <c r="H82" s="355"/>
      <c r="I82" s="355"/>
      <c r="J82" s="355"/>
      <c r="K82" s="178">
        <f>SUM(J75:K81)</f>
        <v>1546000</v>
      </c>
    </row>
  </sheetData>
  <mergeCells count="40">
    <mergeCell ref="D74:J74"/>
    <mergeCell ref="D75:J75"/>
    <mergeCell ref="D76:J76"/>
    <mergeCell ref="D77:J77"/>
    <mergeCell ref="D78:J78"/>
    <mergeCell ref="D79:J79"/>
    <mergeCell ref="D80:J80"/>
    <mergeCell ref="D81:J81"/>
    <mergeCell ref="C82:J82"/>
    <mergeCell ref="C2:C4"/>
    <mergeCell ref="J2:K2"/>
    <mergeCell ref="J3:J4"/>
    <mergeCell ref="K3:K4"/>
    <mergeCell ref="G2:G4"/>
    <mergeCell ref="H2:H3"/>
    <mergeCell ref="I2:I4"/>
    <mergeCell ref="E2:E3"/>
    <mergeCell ref="F2:F3"/>
    <mergeCell ref="D2:D4"/>
    <mergeCell ref="C72:E72"/>
    <mergeCell ref="C71:E71"/>
    <mergeCell ref="C70:E70"/>
    <mergeCell ref="C63:C65"/>
    <mergeCell ref="C57:C59"/>
    <mergeCell ref="C60:C62"/>
    <mergeCell ref="J70:K70"/>
    <mergeCell ref="C48:C50"/>
    <mergeCell ref="C45:C47"/>
    <mergeCell ref="C37:C44"/>
    <mergeCell ref="C34:C36"/>
    <mergeCell ref="C54:C56"/>
    <mergeCell ref="C51:C53"/>
    <mergeCell ref="C1:K1"/>
    <mergeCell ref="C28:C30"/>
    <mergeCell ref="C31:C33"/>
    <mergeCell ref="C25:C27"/>
    <mergeCell ref="C17:C24"/>
    <mergeCell ref="C14:C16"/>
    <mergeCell ref="C8:C13"/>
    <mergeCell ref="C5:C7"/>
  </mergeCells>
  <phoneticPr fontId="7"/>
  <dataValidations count="2">
    <dataValidation type="list" allowBlank="1" showInputMessage="1" showErrorMessage="1" sqref="J54:J56 J14:J27 G54:G59 G45:G50 G8:G13" xr:uid="{B285E8E3-6248-4887-9AF9-5F44681E2482}">
      <formula1>"〇"</formula1>
    </dataValidation>
    <dataValidation type="list" allowBlank="1" showInputMessage="1" showErrorMessage="1" sqref="D83:D1048576 D1 D5:D73" xr:uid="{A645155A-C9A1-485D-8708-28788785DD2C}">
      <formula1>"A,B,C,D,E,F,G"</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cellComments="asDisplayed" r:id="rId1"/>
  <headerFooter scaleWithDoc="0" alignWithMargins="0">
    <oddHeader>&amp;L&amp;"ＭＳ 明朝,標準"様式第１号－５－①（第７条関係）</oddHeader>
    <oddFooter>&amp;C&amp;"ＭＳ 明朝,標準"- &amp;P -</oddFooter>
  </headerFooter>
  <rowBreaks count="1" manualBreakCount="1">
    <brk id="47" min="2" max="10" man="1"/>
  </rowBreaks>
  <colBreaks count="1" manualBreakCount="1">
    <brk id="1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8749-59D3-4E6F-84D7-5B24CA2F108E}">
  <sheetPr>
    <tabColor rgb="FFFFFF00"/>
  </sheetPr>
  <dimension ref="B1:R89"/>
  <sheetViews>
    <sheetView view="pageBreakPreview" topLeftCell="A55" zoomScaleNormal="100" zoomScaleSheetLayoutView="100" workbookViewId="0">
      <selection activeCell="M65" sqref="M65"/>
    </sheetView>
  </sheetViews>
  <sheetFormatPr defaultColWidth="9" defaultRowHeight="18" customHeight="1"/>
  <cols>
    <col min="1" max="1" width="1.875" style="27" customWidth="1"/>
    <col min="2" max="2" width="0.75" style="181" customWidth="1"/>
    <col min="3" max="3" width="13.25" style="33" customWidth="1"/>
    <col min="4" max="4" width="5.5" style="181" customWidth="1"/>
    <col min="5" max="6" width="11.75" style="27" customWidth="1"/>
    <col min="7" max="7" width="5.5" style="181" customWidth="1"/>
    <col min="8" max="8" width="11.75" style="27" customWidth="1"/>
    <col min="9" max="9" width="25.75" style="27" customWidth="1"/>
    <col min="10" max="10" width="5.5" style="181" customWidth="1"/>
    <col min="11" max="11" width="11.75" style="181" customWidth="1"/>
    <col min="12" max="16384" width="9" style="27"/>
  </cols>
  <sheetData>
    <row r="1" spans="3:18" ht="33" customHeight="1">
      <c r="C1" s="345" t="s">
        <v>119</v>
      </c>
      <c r="D1" s="345"/>
      <c r="E1" s="345"/>
      <c r="F1" s="345"/>
      <c r="G1" s="345"/>
      <c r="H1" s="345"/>
      <c r="I1" s="345"/>
      <c r="J1" s="345"/>
      <c r="K1" s="345"/>
    </row>
    <row r="2" spans="3:18" s="181" customFormat="1" ht="18" customHeight="1">
      <c r="C2" s="356" t="s">
        <v>95</v>
      </c>
      <c r="D2" s="363" t="s">
        <v>142</v>
      </c>
      <c r="E2" s="361" t="s">
        <v>112</v>
      </c>
      <c r="F2" s="361" t="s">
        <v>112</v>
      </c>
      <c r="G2" s="363" t="s">
        <v>108</v>
      </c>
      <c r="H2" s="356" t="s">
        <v>109</v>
      </c>
      <c r="I2" s="367" t="s">
        <v>110</v>
      </c>
      <c r="J2" s="357" t="s">
        <v>99</v>
      </c>
      <c r="K2" s="358"/>
      <c r="O2" s="366"/>
      <c r="P2" s="366" t="s">
        <v>68</v>
      </c>
    </row>
    <row r="3" spans="3:18" ht="26.25" customHeight="1">
      <c r="C3" s="356"/>
      <c r="D3" s="364"/>
      <c r="E3" s="365"/>
      <c r="F3" s="365"/>
      <c r="G3" s="364"/>
      <c r="H3" s="361"/>
      <c r="I3" s="367"/>
      <c r="J3" s="359" t="s">
        <v>138</v>
      </c>
      <c r="K3" s="361" t="s">
        <v>100</v>
      </c>
    </row>
    <row r="4" spans="3:18" ht="31.5" customHeight="1">
      <c r="C4" s="356"/>
      <c r="D4" s="360"/>
      <c r="E4" s="149" t="s">
        <v>113</v>
      </c>
      <c r="F4" s="149" t="s">
        <v>114</v>
      </c>
      <c r="G4" s="360"/>
      <c r="H4" s="150" t="s">
        <v>96</v>
      </c>
      <c r="I4" s="367"/>
      <c r="J4" s="360"/>
      <c r="K4" s="362"/>
      <c r="L4" s="29"/>
      <c r="M4" s="28"/>
    </row>
    <row r="5" spans="3:18" ht="18" customHeight="1">
      <c r="C5" s="349" t="s">
        <v>62</v>
      </c>
      <c r="D5" s="43"/>
      <c r="E5" s="35"/>
      <c r="F5" s="41"/>
      <c r="G5" s="152"/>
      <c r="H5" s="55">
        <f>IF(G5="〇",F5*1/2,F5)</f>
        <v>0</v>
      </c>
      <c r="I5" s="186"/>
      <c r="J5" s="152"/>
      <c r="K5" s="152"/>
      <c r="L5" s="29"/>
      <c r="N5" s="181"/>
      <c r="O5" s="181"/>
      <c r="P5" s="181"/>
      <c r="Q5" s="181"/>
      <c r="R5" s="181"/>
    </row>
    <row r="6" spans="3:18" ht="18" customHeight="1">
      <c r="C6" s="350"/>
      <c r="D6" s="47"/>
      <c r="E6" s="45"/>
      <c r="F6" s="46"/>
      <c r="G6" s="153"/>
      <c r="H6" s="56">
        <f t="shared" ref="H6:H44" si="0">IF(G6="〇",F6*1/2,F6)</f>
        <v>0</v>
      </c>
      <c r="I6" s="187"/>
      <c r="J6" s="153"/>
      <c r="K6" s="153"/>
      <c r="L6" s="29"/>
      <c r="M6" s="181"/>
      <c r="N6" s="30"/>
      <c r="O6" s="30"/>
      <c r="P6" s="30"/>
      <c r="Q6" s="30"/>
      <c r="R6" s="30"/>
    </row>
    <row r="7" spans="3:18" ht="18" customHeight="1">
      <c r="C7" s="351"/>
      <c r="D7" s="44"/>
      <c r="E7" s="37"/>
      <c r="F7" s="42"/>
      <c r="G7" s="154"/>
      <c r="H7" s="57">
        <f t="shared" si="0"/>
        <v>0</v>
      </c>
      <c r="I7" s="188"/>
      <c r="J7" s="154"/>
      <c r="K7" s="154"/>
      <c r="L7" s="29"/>
      <c r="M7" s="181"/>
      <c r="N7" s="30"/>
      <c r="O7" s="30"/>
      <c r="P7" s="30"/>
      <c r="Q7" s="30"/>
      <c r="R7" s="30"/>
    </row>
    <row r="8" spans="3:18" ht="18" customHeight="1">
      <c r="C8" s="349" t="s">
        <v>23</v>
      </c>
      <c r="D8" s="43"/>
      <c r="E8" s="35"/>
      <c r="F8" s="35"/>
      <c r="G8" s="43"/>
      <c r="H8" s="55">
        <f t="shared" si="0"/>
        <v>0</v>
      </c>
      <c r="I8" s="189"/>
      <c r="J8" s="152"/>
      <c r="K8" s="152"/>
      <c r="L8" s="29"/>
      <c r="M8" s="181"/>
      <c r="N8" s="30"/>
      <c r="O8" s="30"/>
      <c r="P8" s="30"/>
      <c r="Q8" s="30"/>
      <c r="R8" s="30"/>
    </row>
    <row r="9" spans="3:18" ht="18" customHeight="1">
      <c r="C9" s="350"/>
      <c r="D9" s="47"/>
      <c r="E9" s="45"/>
      <c r="F9" s="45"/>
      <c r="G9" s="47"/>
      <c r="H9" s="56">
        <f t="shared" si="0"/>
        <v>0</v>
      </c>
      <c r="I9" s="190"/>
      <c r="J9" s="153"/>
      <c r="K9" s="153"/>
      <c r="L9" s="29"/>
      <c r="M9" s="181"/>
      <c r="N9" s="30"/>
      <c r="O9" s="30"/>
      <c r="P9" s="30"/>
      <c r="Q9" s="30"/>
      <c r="R9" s="30"/>
    </row>
    <row r="10" spans="3:18" ht="18" customHeight="1">
      <c r="C10" s="350"/>
      <c r="D10" s="47"/>
      <c r="E10" s="45"/>
      <c r="F10" s="45"/>
      <c r="G10" s="47"/>
      <c r="H10" s="56">
        <f t="shared" si="0"/>
        <v>0</v>
      </c>
      <c r="I10" s="190"/>
      <c r="J10" s="153"/>
      <c r="K10" s="153"/>
      <c r="L10" s="29"/>
      <c r="M10" s="181"/>
      <c r="N10" s="30"/>
      <c r="O10" s="30"/>
      <c r="P10" s="30"/>
      <c r="Q10" s="30"/>
      <c r="R10" s="30"/>
    </row>
    <row r="11" spans="3:18" ht="18" customHeight="1">
      <c r="C11" s="350"/>
      <c r="D11" s="47"/>
      <c r="E11" s="45"/>
      <c r="F11" s="45"/>
      <c r="G11" s="47"/>
      <c r="H11" s="56">
        <f t="shared" si="0"/>
        <v>0</v>
      </c>
      <c r="I11" s="190"/>
      <c r="J11" s="153"/>
      <c r="K11" s="160"/>
      <c r="L11" s="29"/>
      <c r="M11" s="181"/>
      <c r="N11" s="30"/>
      <c r="O11" s="30"/>
      <c r="P11" s="30"/>
      <c r="Q11" s="30"/>
      <c r="R11" s="30"/>
    </row>
    <row r="12" spans="3:18" ht="18" customHeight="1">
      <c r="C12" s="350"/>
      <c r="D12" s="47"/>
      <c r="E12" s="45"/>
      <c r="F12" s="45"/>
      <c r="G12" s="47"/>
      <c r="H12" s="56">
        <f t="shared" si="0"/>
        <v>0</v>
      </c>
      <c r="I12" s="190"/>
      <c r="J12" s="153"/>
      <c r="K12" s="160"/>
      <c r="L12" s="29"/>
      <c r="M12" s="181"/>
      <c r="N12" s="30"/>
      <c r="O12" s="30"/>
      <c r="P12" s="30"/>
      <c r="Q12" s="30"/>
      <c r="R12" s="30"/>
    </row>
    <row r="13" spans="3:18" ht="18" customHeight="1">
      <c r="C13" s="351"/>
      <c r="D13" s="44"/>
      <c r="E13" s="37"/>
      <c r="F13" s="37"/>
      <c r="G13" s="44"/>
      <c r="H13" s="57">
        <f t="shared" si="0"/>
        <v>0</v>
      </c>
      <c r="I13" s="191"/>
      <c r="J13" s="154"/>
      <c r="K13" s="161"/>
      <c r="L13" s="29"/>
    </row>
    <row r="14" spans="3:18" ht="18" customHeight="1">
      <c r="C14" s="346" t="s">
        <v>167</v>
      </c>
      <c r="D14" s="43"/>
      <c r="E14" s="35"/>
      <c r="F14" s="35"/>
      <c r="G14" s="152"/>
      <c r="H14" s="55">
        <f t="shared" si="0"/>
        <v>0</v>
      </c>
      <c r="I14" s="189"/>
      <c r="J14" s="36"/>
      <c r="K14" s="63">
        <f>IF(J14="〇",H14,)</f>
        <v>0</v>
      </c>
      <c r="L14" s="29"/>
    </row>
    <row r="15" spans="3:18" ht="18" customHeight="1">
      <c r="C15" s="347"/>
      <c r="D15" s="47"/>
      <c r="E15" s="45"/>
      <c r="F15" s="45"/>
      <c r="G15" s="153"/>
      <c r="H15" s="56">
        <f t="shared" si="0"/>
        <v>0</v>
      </c>
      <c r="I15" s="190"/>
      <c r="J15" s="48"/>
      <c r="K15" s="64">
        <f t="shared" ref="K15:K24" si="1">IF(J15="〇",H15,)</f>
        <v>0</v>
      </c>
      <c r="L15" s="29"/>
    </row>
    <row r="16" spans="3:18" ht="18" customHeight="1">
      <c r="C16" s="348"/>
      <c r="D16" s="44"/>
      <c r="E16" s="51"/>
      <c r="F16" s="51"/>
      <c r="G16" s="154"/>
      <c r="H16" s="58">
        <f t="shared" si="0"/>
        <v>0</v>
      </c>
      <c r="I16" s="192"/>
      <c r="J16" s="53"/>
      <c r="K16" s="65">
        <f t="shared" si="1"/>
        <v>0</v>
      </c>
      <c r="L16" s="29"/>
    </row>
    <row r="17" spans="3:12" ht="33" customHeight="1">
      <c r="C17" s="347" t="s">
        <v>168</v>
      </c>
      <c r="D17" s="43"/>
      <c r="E17" s="49"/>
      <c r="F17" s="49"/>
      <c r="G17" s="155"/>
      <c r="H17" s="59">
        <f t="shared" si="0"/>
        <v>0</v>
      </c>
      <c r="I17" s="193"/>
      <c r="J17" s="50"/>
      <c r="K17" s="66">
        <f t="shared" si="1"/>
        <v>0</v>
      </c>
      <c r="L17" s="29"/>
    </row>
    <row r="18" spans="3:12" ht="31.5" customHeight="1">
      <c r="C18" s="350"/>
      <c r="D18" s="47"/>
      <c r="E18" s="45"/>
      <c r="F18" s="45"/>
      <c r="G18" s="156"/>
      <c r="H18" s="56">
        <f t="shared" si="0"/>
        <v>0</v>
      </c>
      <c r="I18" s="190"/>
      <c r="J18" s="48"/>
      <c r="K18" s="67">
        <f t="shared" si="1"/>
        <v>0</v>
      </c>
      <c r="L18" s="29"/>
    </row>
    <row r="19" spans="3:12" ht="18" customHeight="1">
      <c r="C19" s="350"/>
      <c r="D19" s="47"/>
      <c r="E19" s="45"/>
      <c r="F19" s="45"/>
      <c r="G19" s="156"/>
      <c r="H19" s="56">
        <f t="shared" si="0"/>
        <v>0</v>
      </c>
      <c r="I19" s="190"/>
      <c r="J19" s="48"/>
      <c r="K19" s="67">
        <f t="shared" si="1"/>
        <v>0</v>
      </c>
      <c r="L19" s="29"/>
    </row>
    <row r="20" spans="3:12" ht="18" customHeight="1">
      <c r="C20" s="350"/>
      <c r="D20" s="47"/>
      <c r="E20" s="45"/>
      <c r="F20" s="45"/>
      <c r="G20" s="156"/>
      <c r="H20" s="56">
        <f t="shared" si="0"/>
        <v>0</v>
      </c>
      <c r="I20" s="190"/>
      <c r="J20" s="48"/>
      <c r="K20" s="67">
        <f t="shared" si="1"/>
        <v>0</v>
      </c>
      <c r="L20" s="29"/>
    </row>
    <row r="21" spans="3:12" ht="18" customHeight="1">
      <c r="C21" s="350"/>
      <c r="D21" s="47"/>
      <c r="E21" s="45"/>
      <c r="F21" s="45"/>
      <c r="G21" s="156"/>
      <c r="H21" s="56">
        <f t="shared" si="0"/>
        <v>0</v>
      </c>
      <c r="I21" s="190"/>
      <c r="J21" s="48"/>
      <c r="K21" s="67">
        <f t="shared" si="1"/>
        <v>0</v>
      </c>
      <c r="L21" s="29"/>
    </row>
    <row r="22" spans="3:12" ht="18" customHeight="1">
      <c r="C22" s="350"/>
      <c r="D22" s="47"/>
      <c r="E22" s="45"/>
      <c r="F22" s="45"/>
      <c r="G22" s="156"/>
      <c r="H22" s="56">
        <f t="shared" si="0"/>
        <v>0</v>
      </c>
      <c r="I22" s="190"/>
      <c r="J22" s="48"/>
      <c r="K22" s="67">
        <f t="shared" si="1"/>
        <v>0</v>
      </c>
      <c r="L22" s="29"/>
    </row>
    <row r="23" spans="3:12" ht="18" customHeight="1">
      <c r="C23" s="350"/>
      <c r="D23" s="47"/>
      <c r="E23" s="45"/>
      <c r="F23" s="45"/>
      <c r="G23" s="156"/>
      <c r="H23" s="56">
        <f t="shared" si="0"/>
        <v>0</v>
      </c>
      <c r="I23" s="190"/>
      <c r="J23" s="48"/>
      <c r="K23" s="67">
        <f t="shared" si="1"/>
        <v>0</v>
      </c>
      <c r="L23" s="29"/>
    </row>
    <row r="24" spans="3:12" ht="18" customHeight="1">
      <c r="C24" s="351"/>
      <c r="D24" s="44"/>
      <c r="E24" s="37"/>
      <c r="F24" s="37"/>
      <c r="G24" s="157"/>
      <c r="H24" s="57">
        <f t="shared" si="0"/>
        <v>0</v>
      </c>
      <c r="I24" s="191"/>
      <c r="J24" s="38"/>
      <c r="K24" s="68">
        <f t="shared" si="1"/>
        <v>0</v>
      </c>
      <c r="L24" s="29"/>
    </row>
    <row r="25" spans="3:12" ht="30.75" customHeight="1">
      <c r="C25" s="346" t="s">
        <v>169</v>
      </c>
      <c r="D25" s="43"/>
      <c r="E25" s="35"/>
      <c r="F25" s="35"/>
      <c r="G25" s="152"/>
      <c r="H25" s="55">
        <f t="shared" si="0"/>
        <v>0</v>
      </c>
      <c r="I25" s="189"/>
      <c r="J25" s="36"/>
      <c r="K25" s="63">
        <f>IF(J25="〇",H25,)</f>
        <v>0</v>
      </c>
      <c r="L25" s="29"/>
    </row>
    <row r="26" spans="3:12" ht="33" customHeight="1">
      <c r="C26" s="350"/>
      <c r="D26" s="47"/>
      <c r="E26" s="45"/>
      <c r="F26" s="45"/>
      <c r="G26" s="153"/>
      <c r="H26" s="56">
        <f t="shared" si="0"/>
        <v>0</v>
      </c>
      <c r="I26" s="190"/>
      <c r="J26" s="48"/>
      <c r="K26" s="64">
        <f t="shared" ref="K26:K27" si="2">IF(J26="〇",H26,)</f>
        <v>0</v>
      </c>
      <c r="L26" s="29"/>
    </row>
    <row r="27" spans="3:12" ht="18" customHeight="1">
      <c r="C27" s="351"/>
      <c r="D27" s="44"/>
      <c r="E27" s="51"/>
      <c r="F27" s="51"/>
      <c r="G27" s="154"/>
      <c r="H27" s="58">
        <f t="shared" si="0"/>
        <v>0</v>
      </c>
      <c r="I27" s="192"/>
      <c r="J27" s="53"/>
      <c r="K27" s="65">
        <f t="shared" si="2"/>
        <v>0</v>
      </c>
      <c r="L27" s="29"/>
    </row>
    <row r="28" spans="3:12" ht="28.5" customHeight="1">
      <c r="C28" s="346" t="s">
        <v>104</v>
      </c>
      <c r="D28" s="43"/>
      <c r="E28" s="35"/>
      <c r="F28" s="41"/>
      <c r="G28" s="152"/>
      <c r="H28" s="55">
        <f>IF(G28="〇",F28*1/2,F28)</f>
        <v>0</v>
      </c>
      <c r="I28" s="186"/>
      <c r="J28" s="152"/>
      <c r="K28" s="152"/>
    </row>
    <row r="29" spans="3:12" ht="13.5">
      <c r="C29" s="347"/>
      <c r="D29" s="47"/>
      <c r="E29" s="45"/>
      <c r="F29" s="46"/>
      <c r="G29" s="153"/>
      <c r="H29" s="56">
        <f t="shared" ref="H29:H30" si="3">IF(G29="〇",F29*1/2,F29)</f>
        <v>0</v>
      </c>
      <c r="I29" s="187"/>
      <c r="J29" s="153"/>
      <c r="K29" s="153"/>
    </row>
    <row r="30" spans="3:12" ht="18" customHeight="1">
      <c r="C30" s="348"/>
      <c r="D30" s="44"/>
      <c r="E30" s="37"/>
      <c r="F30" s="42"/>
      <c r="G30" s="154"/>
      <c r="H30" s="57">
        <f t="shared" si="3"/>
        <v>0</v>
      </c>
      <c r="I30" s="188"/>
      <c r="J30" s="154"/>
      <c r="K30" s="154"/>
    </row>
    <row r="31" spans="3:12" ht="18" customHeight="1">
      <c r="C31" s="349" t="s">
        <v>63</v>
      </c>
      <c r="D31" s="43"/>
      <c r="E31" s="35"/>
      <c r="F31" s="41"/>
      <c r="G31" s="152"/>
      <c r="H31" s="55">
        <f>IF(G31="〇",F31*1/2,F31)</f>
        <v>0</v>
      </c>
      <c r="I31" s="186"/>
      <c r="J31" s="152"/>
      <c r="K31" s="152"/>
      <c r="L31" s="29"/>
    </row>
    <row r="32" spans="3:12" ht="18" customHeight="1">
      <c r="C32" s="350"/>
      <c r="D32" s="47"/>
      <c r="E32" s="45"/>
      <c r="F32" s="46"/>
      <c r="G32" s="153"/>
      <c r="H32" s="56">
        <f t="shared" ref="H32:H33" si="4">IF(G32="〇",F32*1/2,F32)</f>
        <v>0</v>
      </c>
      <c r="I32" s="187"/>
      <c r="J32" s="153"/>
      <c r="K32" s="153"/>
      <c r="L32" s="29"/>
    </row>
    <row r="33" spans="3:12" ht="18" customHeight="1">
      <c r="C33" s="351"/>
      <c r="D33" s="44"/>
      <c r="E33" s="37"/>
      <c r="F33" s="42"/>
      <c r="G33" s="154"/>
      <c r="H33" s="57">
        <f t="shared" si="4"/>
        <v>0</v>
      </c>
      <c r="I33" s="188"/>
      <c r="J33" s="154"/>
      <c r="K33" s="154"/>
      <c r="L33" s="29"/>
    </row>
    <row r="34" spans="3:12" ht="18" customHeight="1">
      <c r="C34" s="346" t="s">
        <v>103</v>
      </c>
      <c r="D34" s="43"/>
      <c r="E34" s="35"/>
      <c r="F34" s="41"/>
      <c r="G34" s="152"/>
      <c r="H34" s="55">
        <f>IF(G34="〇",F34*1/2,F34)</f>
        <v>0</v>
      </c>
      <c r="I34" s="186"/>
      <c r="J34" s="152"/>
      <c r="K34" s="152"/>
      <c r="L34" s="29"/>
    </row>
    <row r="35" spans="3:12" ht="18" customHeight="1">
      <c r="C35" s="347"/>
      <c r="D35" s="47"/>
      <c r="E35" s="45"/>
      <c r="F35" s="46"/>
      <c r="G35" s="153"/>
      <c r="H35" s="56">
        <f t="shared" ref="H35:H36" si="5">IF(G35="〇",F35*1/2,F35)</f>
        <v>0</v>
      </c>
      <c r="I35" s="187"/>
      <c r="J35" s="153"/>
      <c r="K35" s="153"/>
      <c r="L35" s="29"/>
    </row>
    <row r="36" spans="3:12" ht="18" customHeight="1">
      <c r="C36" s="348"/>
      <c r="D36" s="44"/>
      <c r="E36" s="37"/>
      <c r="F36" s="42"/>
      <c r="G36" s="154"/>
      <c r="H36" s="57">
        <f t="shared" si="5"/>
        <v>0</v>
      </c>
      <c r="I36" s="188"/>
      <c r="J36" s="154"/>
      <c r="K36" s="154"/>
      <c r="L36" s="29"/>
    </row>
    <row r="37" spans="3:12" ht="18" customHeight="1">
      <c r="C37" s="349" t="s">
        <v>64</v>
      </c>
      <c r="D37" s="43"/>
      <c r="E37" s="35"/>
      <c r="F37" s="35"/>
      <c r="G37" s="158"/>
      <c r="H37" s="55">
        <f t="shared" si="0"/>
        <v>0</v>
      </c>
      <c r="I37" s="189"/>
      <c r="J37" s="152"/>
      <c r="K37" s="152"/>
      <c r="L37" s="29"/>
    </row>
    <row r="38" spans="3:12" ht="18" customHeight="1">
      <c r="C38" s="350"/>
      <c r="D38" s="47"/>
      <c r="E38" s="45"/>
      <c r="F38" s="45"/>
      <c r="G38" s="156"/>
      <c r="H38" s="56">
        <f t="shared" si="0"/>
        <v>0</v>
      </c>
      <c r="I38" s="190"/>
      <c r="J38" s="153"/>
      <c r="K38" s="153"/>
      <c r="L38" s="29"/>
    </row>
    <row r="39" spans="3:12" ht="18" customHeight="1">
      <c r="C39" s="350"/>
      <c r="D39" s="47"/>
      <c r="E39" s="45"/>
      <c r="F39" s="45"/>
      <c r="G39" s="156"/>
      <c r="H39" s="56">
        <f t="shared" si="0"/>
        <v>0</v>
      </c>
      <c r="I39" s="190"/>
      <c r="J39" s="153"/>
      <c r="K39" s="153"/>
      <c r="L39" s="29"/>
    </row>
    <row r="40" spans="3:12" ht="18" customHeight="1">
      <c r="C40" s="350"/>
      <c r="D40" s="47"/>
      <c r="E40" s="45"/>
      <c r="F40" s="45"/>
      <c r="G40" s="156"/>
      <c r="H40" s="56">
        <f t="shared" si="0"/>
        <v>0</v>
      </c>
      <c r="I40" s="190"/>
      <c r="J40" s="153"/>
      <c r="K40" s="153"/>
      <c r="L40" s="29"/>
    </row>
    <row r="41" spans="3:12" ht="18" customHeight="1">
      <c r="C41" s="350"/>
      <c r="D41" s="47"/>
      <c r="E41" s="45"/>
      <c r="F41" s="45"/>
      <c r="G41" s="156"/>
      <c r="H41" s="56">
        <f t="shared" si="0"/>
        <v>0</v>
      </c>
      <c r="I41" s="190"/>
      <c r="J41" s="153"/>
      <c r="K41" s="153"/>
      <c r="L41" s="29"/>
    </row>
    <row r="42" spans="3:12" ht="18" customHeight="1">
      <c r="C42" s="350"/>
      <c r="D42" s="47"/>
      <c r="E42" s="45"/>
      <c r="F42" s="45"/>
      <c r="G42" s="156"/>
      <c r="H42" s="56">
        <f t="shared" si="0"/>
        <v>0</v>
      </c>
      <c r="I42" s="190"/>
      <c r="J42" s="153"/>
      <c r="K42" s="153"/>
      <c r="L42" s="29"/>
    </row>
    <row r="43" spans="3:12" ht="18" customHeight="1">
      <c r="C43" s="350"/>
      <c r="D43" s="47"/>
      <c r="E43" s="45"/>
      <c r="F43" s="45"/>
      <c r="G43" s="156"/>
      <c r="H43" s="56">
        <f t="shared" si="0"/>
        <v>0</v>
      </c>
      <c r="I43" s="190"/>
      <c r="J43" s="153"/>
      <c r="K43" s="153"/>
      <c r="L43" s="29"/>
    </row>
    <row r="44" spans="3:12" ht="18" customHeight="1">
      <c r="C44" s="351"/>
      <c r="D44" s="44"/>
      <c r="E44" s="37"/>
      <c r="F44" s="37"/>
      <c r="G44" s="157"/>
      <c r="H44" s="57">
        <f t="shared" si="0"/>
        <v>0</v>
      </c>
      <c r="I44" s="191"/>
      <c r="J44" s="154"/>
      <c r="K44" s="154"/>
      <c r="L44" s="29"/>
    </row>
    <row r="45" spans="3:12" ht="18" customHeight="1">
      <c r="C45" s="349" t="s">
        <v>94</v>
      </c>
      <c r="D45" s="43"/>
      <c r="E45" s="35"/>
      <c r="F45" s="41"/>
      <c r="G45" s="43"/>
      <c r="H45" s="55">
        <f>IF(G45="〇",F45*1/2,F45)</f>
        <v>0</v>
      </c>
      <c r="I45" s="186"/>
      <c r="J45" s="152"/>
      <c r="K45" s="152"/>
      <c r="L45" s="29"/>
    </row>
    <row r="46" spans="3:12" ht="18" customHeight="1">
      <c r="C46" s="350"/>
      <c r="D46" s="47"/>
      <c r="E46" s="45"/>
      <c r="F46" s="46"/>
      <c r="G46" s="47"/>
      <c r="H46" s="56">
        <f t="shared" ref="H46:H47" si="6">IF(G46="〇",F46*1/2,F46)</f>
        <v>0</v>
      </c>
      <c r="I46" s="187"/>
      <c r="J46" s="153"/>
      <c r="K46" s="153"/>
      <c r="L46" s="29"/>
    </row>
    <row r="47" spans="3:12" ht="18" customHeight="1">
      <c r="C47" s="351"/>
      <c r="D47" s="44"/>
      <c r="E47" s="37"/>
      <c r="F47" s="42"/>
      <c r="G47" s="44"/>
      <c r="H47" s="57">
        <f t="shared" si="6"/>
        <v>0</v>
      </c>
      <c r="I47" s="188"/>
      <c r="J47" s="154"/>
      <c r="K47" s="154"/>
      <c r="L47" s="29"/>
    </row>
    <row r="48" spans="3:12" ht="18" customHeight="1">
      <c r="C48" s="349" t="s">
        <v>44</v>
      </c>
      <c r="D48" s="43"/>
      <c r="E48" s="35"/>
      <c r="F48" s="41"/>
      <c r="G48" s="43"/>
      <c r="H48" s="55">
        <f>IF(G48="〇",F48*1/2,F48)</f>
        <v>0</v>
      </c>
      <c r="I48" s="186"/>
      <c r="J48" s="152"/>
      <c r="K48" s="152"/>
      <c r="L48" s="29"/>
    </row>
    <row r="49" spans="3:12" ht="18" customHeight="1">
      <c r="C49" s="350"/>
      <c r="D49" s="47"/>
      <c r="E49" s="45"/>
      <c r="F49" s="46"/>
      <c r="G49" s="47"/>
      <c r="H49" s="56">
        <f t="shared" ref="H49:H50" si="7">IF(G49="〇",F49*1/2,F49)</f>
        <v>0</v>
      </c>
      <c r="I49" s="187"/>
      <c r="J49" s="153"/>
      <c r="K49" s="153"/>
      <c r="L49" s="29"/>
    </row>
    <row r="50" spans="3:12" ht="18" customHeight="1">
      <c r="C50" s="351"/>
      <c r="D50" s="44"/>
      <c r="E50" s="37"/>
      <c r="F50" s="42"/>
      <c r="G50" s="44"/>
      <c r="H50" s="57">
        <f t="shared" si="7"/>
        <v>0</v>
      </c>
      <c r="I50" s="188"/>
      <c r="J50" s="154"/>
      <c r="K50" s="154"/>
      <c r="L50" s="29"/>
    </row>
    <row r="51" spans="3:12" ht="18" customHeight="1">
      <c r="C51" s="350" t="s">
        <v>34</v>
      </c>
      <c r="D51" s="43"/>
      <c r="E51" s="35"/>
      <c r="F51" s="41"/>
      <c r="G51" s="152"/>
      <c r="H51" s="55">
        <f>IF(G51="〇",F51*1/2,F51)</f>
        <v>0</v>
      </c>
      <c r="I51" s="186"/>
      <c r="J51" s="152"/>
      <c r="K51" s="152"/>
      <c r="L51" s="29"/>
    </row>
    <row r="52" spans="3:12" ht="18" customHeight="1">
      <c r="C52" s="350"/>
      <c r="D52" s="47"/>
      <c r="E52" s="45"/>
      <c r="F52" s="46"/>
      <c r="G52" s="153"/>
      <c r="H52" s="56">
        <f t="shared" ref="H52:H56" si="8">IF(G52="〇",F52*1/2,F52)</f>
        <v>0</v>
      </c>
      <c r="I52" s="187"/>
      <c r="J52" s="153"/>
      <c r="K52" s="153"/>
      <c r="L52" s="29"/>
    </row>
    <row r="53" spans="3:12" ht="18" customHeight="1">
      <c r="C53" s="350"/>
      <c r="D53" s="44"/>
      <c r="E53" s="37"/>
      <c r="F53" s="42"/>
      <c r="G53" s="154"/>
      <c r="H53" s="57">
        <f t="shared" si="8"/>
        <v>0</v>
      </c>
      <c r="I53" s="188"/>
      <c r="J53" s="154"/>
      <c r="K53" s="154"/>
      <c r="L53" s="29"/>
    </row>
    <row r="54" spans="3:12" ht="18" customHeight="1">
      <c r="C54" s="346" t="s">
        <v>170</v>
      </c>
      <c r="D54" s="43"/>
      <c r="E54" s="35"/>
      <c r="F54" s="35"/>
      <c r="G54" s="43"/>
      <c r="H54" s="55">
        <f t="shared" si="8"/>
        <v>0</v>
      </c>
      <c r="I54" s="189"/>
      <c r="J54" s="36"/>
      <c r="K54" s="63">
        <f>IF(J54="〇",H54,)</f>
        <v>0</v>
      </c>
      <c r="L54" s="29"/>
    </row>
    <row r="55" spans="3:12" ht="18" customHeight="1">
      <c r="C55" s="350"/>
      <c r="D55" s="47"/>
      <c r="E55" s="45"/>
      <c r="F55" s="45"/>
      <c r="G55" s="47"/>
      <c r="H55" s="56">
        <f t="shared" si="8"/>
        <v>0</v>
      </c>
      <c r="I55" s="190"/>
      <c r="J55" s="48"/>
      <c r="K55" s="64">
        <f t="shared" ref="K55:K56" si="9">IF(J55="〇",H55,)</f>
        <v>0</v>
      </c>
      <c r="L55" s="29"/>
    </row>
    <row r="56" spans="3:12" ht="18" customHeight="1">
      <c r="C56" s="351"/>
      <c r="D56" s="52"/>
      <c r="E56" s="51"/>
      <c r="F56" s="51"/>
      <c r="G56" s="52"/>
      <c r="H56" s="58">
        <f t="shared" si="8"/>
        <v>0</v>
      </c>
      <c r="I56" s="192"/>
      <c r="J56" s="53"/>
      <c r="K56" s="65">
        <f t="shared" si="9"/>
        <v>0</v>
      </c>
      <c r="L56" s="29"/>
    </row>
    <row r="57" spans="3:12" ht="18" customHeight="1">
      <c r="C57" s="349" t="s">
        <v>65</v>
      </c>
      <c r="D57" s="43"/>
      <c r="E57" s="35"/>
      <c r="F57" s="41"/>
      <c r="G57" s="43"/>
      <c r="H57" s="55">
        <f>IF(G57="〇",F57*1/2,F57)</f>
        <v>0</v>
      </c>
      <c r="I57" s="186"/>
      <c r="J57" s="152"/>
      <c r="K57" s="60"/>
      <c r="L57" s="29"/>
    </row>
    <row r="58" spans="3:12" ht="18" customHeight="1">
      <c r="C58" s="350"/>
      <c r="D58" s="47"/>
      <c r="E58" s="45"/>
      <c r="F58" s="46"/>
      <c r="G58" s="47"/>
      <c r="H58" s="56">
        <f t="shared" ref="H58:H59" si="10">IF(G58="〇",F58*1/2,F58)</f>
        <v>0</v>
      </c>
      <c r="I58" s="187"/>
      <c r="J58" s="153"/>
      <c r="K58" s="61"/>
      <c r="L58" s="29"/>
    </row>
    <row r="59" spans="3:12" ht="18" customHeight="1">
      <c r="C59" s="351"/>
      <c r="D59" s="44"/>
      <c r="E59" s="37"/>
      <c r="F59" s="42"/>
      <c r="G59" s="44"/>
      <c r="H59" s="57">
        <f t="shared" si="10"/>
        <v>0</v>
      </c>
      <c r="I59" s="188"/>
      <c r="J59" s="154"/>
      <c r="K59" s="62"/>
      <c r="L59" s="29"/>
    </row>
    <row r="60" spans="3:12" ht="18" customHeight="1">
      <c r="C60" s="346" t="s">
        <v>105</v>
      </c>
      <c r="D60" s="43"/>
      <c r="E60" s="35"/>
      <c r="F60" s="41"/>
      <c r="G60" s="152"/>
      <c r="H60" s="55">
        <f>IF(G60="〇",F60*1/2,F60)</f>
        <v>0</v>
      </c>
      <c r="I60" s="186"/>
      <c r="J60" s="152"/>
      <c r="K60" s="60"/>
      <c r="L60" s="29"/>
    </row>
    <row r="61" spans="3:12" ht="18" customHeight="1">
      <c r="C61" s="347"/>
      <c r="D61" s="47"/>
      <c r="E61" s="45"/>
      <c r="F61" s="46"/>
      <c r="G61" s="153"/>
      <c r="H61" s="56">
        <f t="shared" ref="H61:H62" si="11">IF(G61="〇",F61*1/2,F61)</f>
        <v>0</v>
      </c>
      <c r="I61" s="187"/>
      <c r="J61" s="153"/>
      <c r="K61" s="61"/>
      <c r="L61" s="29"/>
    </row>
    <row r="62" spans="3:12" ht="18" customHeight="1">
      <c r="C62" s="348"/>
      <c r="D62" s="44"/>
      <c r="E62" s="37"/>
      <c r="F62" s="42"/>
      <c r="G62" s="154"/>
      <c r="H62" s="57">
        <f t="shared" si="11"/>
        <v>0</v>
      </c>
      <c r="I62" s="188"/>
      <c r="J62" s="154"/>
      <c r="K62" s="62"/>
      <c r="L62" s="29"/>
    </row>
    <row r="63" spans="3:12" ht="18" customHeight="1">
      <c r="C63" s="350" t="s">
        <v>67</v>
      </c>
      <c r="D63" s="43"/>
      <c r="E63" s="35"/>
      <c r="F63" s="41"/>
      <c r="G63" s="152"/>
      <c r="H63" s="55">
        <f>IF(G63="〇",F63*1/2,F63)</f>
        <v>0</v>
      </c>
      <c r="I63" s="186"/>
      <c r="J63" s="152"/>
      <c r="K63" s="60"/>
      <c r="L63" s="29"/>
    </row>
    <row r="64" spans="3:12" ht="18" customHeight="1">
      <c r="C64" s="350"/>
      <c r="D64" s="47"/>
      <c r="E64" s="45"/>
      <c r="F64" s="46"/>
      <c r="G64" s="153"/>
      <c r="H64" s="56">
        <f t="shared" ref="H64:H65" si="12">IF(G64="〇",F64*1/2,F64)</f>
        <v>0</v>
      </c>
      <c r="I64" s="187"/>
      <c r="J64" s="153"/>
      <c r="K64" s="61"/>
      <c r="L64" s="29"/>
    </row>
    <row r="65" spans="3:12" ht="18" customHeight="1">
      <c r="C65" s="350"/>
      <c r="D65" s="44"/>
      <c r="E65" s="37"/>
      <c r="F65" s="42"/>
      <c r="G65" s="154"/>
      <c r="H65" s="57">
        <f t="shared" si="12"/>
        <v>0</v>
      </c>
      <c r="I65" s="188"/>
      <c r="J65" s="154"/>
      <c r="K65" s="62"/>
      <c r="L65" s="29"/>
    </row>
    <row r="66" spans="3:12" ht="24" customHeight="1">
      <c r="C66" s="151" t="s">
        <v>97</v>
      </c>
      <c r="D66" s="159"/>
      <c r="E66" s="69">
        <f>SUM(E5:E65)</f>
        <v>0</v>
      </c>
      <c r="F66" s="69">
        <f>SUM(F5:F65)</f>
        <v>0</v>
      </c>
      <c r="G66" s="159"/>
      <c r="H66" s="57">
        <f>SUM(H5:H65)</f>
        <v>0</v>
      </c>
      <c r="I66" s="194"/>
      <c r="J66" s="159"/>
      <c r="K66" s="69">
        <f>SUM(K5:K65)</f>
        <v>0</v>
      </c>
      <c r="L66" s="29"/>
    </row>
    <row r="67" spans="3:12" ht="13.5">
      <c r="C67" s="29" t="s">
        <v>166</v>
      </c>
      <c r="D67" s="28"/>
      <c r="E67" s="29">
        <f>SUM(E14:E27,E54:E56)</f>
        <v>0</v>
      </c>
      <c r="F67" s="29"/>
      <c r="G67" s="28"/>
      <c r="H67" s="29"/>
      <c r="I67" s="181"/>
      <c r="J67" s="28"/>
      <c r="K67" s="28"/>
      <c r="L67" s="29"/>
    </row>
    <row r="68" spans="3:12" ht="18" customHeight="1">
      <c r="C68" s="31" t="s">
        <v>98</v>
      </c>
      <c r="D68" s="28"/>
      <c r="E68" s="29"/>
      <c r="F68" s="29"/>
      <c r="G68" s="28"/>
      <c r="H68" s="29"/>
      <c r="I68" s="195"/>
      <c r="J68" s="28"/>
      <c r="K68" s="28"/>
      <c r="L68" s="29"/>
    </row>
    <row r="69" spans="3:12" s="31" customFormat="1" ht="18" customHeight="1">
      <c r="D69" s="28"/>
      <c r="E69" s="32"/>
      <c r="F69" s="32"/>
      <c r="G69" s="28"/>
      <c r="H69" s="32"/>
      <c r="I69" s="196"/>
      <c r="J69" s="32"/>
      <c r="K69" s="32"/>
      <c r="L69" s="32"/>
    </row>
    <row r="70" spans="3:12" s="31" customFormat="1" ht="18" customHeight="1">
      <c r="C70" s="352" t="s">
        <v>102</v>
      </c>
      <c r="D70" s="352"/>
      <c r="E70" s="352"/>
      <c r="F70" s="180">
        <v>0.66666666666666663</v>
      </c>
      <c r="G70" s="28"/>
      <c r="H70" s="32"/>
      <c r="I70" s="197" t="s">
        <v>111</v>
      </c>
      <c r="J70" s="353" t="e">
        <f>(SUM(E25:E27))/E66</f>
        <v>#DIV/0!</v>
      </c>
      <c r="K70" s="354"/>
      <c r="L70" s="32"/>
    </row>
    <row r="71" spans="3:12" s="31" customFormat="1" ht="18" customHeight="1">
      <c r="C71" s="352" t="s">
        <v>101</v>
      </c>
      <c r="D71" s="352"/>
      <c r="E71" s="352"/>
      <c r="F71" s="70">
        <f>IF(H66*F70&gt;500000,500000,ROUNDDOWN(H66*F70,-3))</f>
        <v>0</v>
      </c>
      <c r="G71" s="28"/>
      <c r="H71" s="32"/>
      <c r="I71" s="27"/>
      <c r="K71" s="32"/>
      <c r="L71" s="32"/>
    </row>
    <row r="72" spans="3:12" s="31" customFormat="1" ht="18" customHeight="1">
      <c r="C72" s="352" t="s">
        <v>106</v>
      </c>
      <c r="D72" s="352"/>
      <c r="E72" s="352"/>
      <c r="F72" s="70">
        <f>IF(K66&gt;F71*1/3,ROUNDDOWN(F71*3/10,-3),K66)</f>
        <v>0</v>
      </c>
      <c r="G72" s="28"/>
      <c r="H72" s="32"/>
      <c r="I72" s="27"/>
      <c r="J72" s="32"/>
      <c r="K72" s="32"/>
      <c r="L72" s="32"/>
    </row>
    <row r="73" spans="3:12" s="31" customFormat="1" ht="18" customHeight="1">
      <c r="C73" s="34"/>
      <c r="D73" s="181"/>
      <c r="G73" s="181"/>
      <c r="I73" s="196"/>
    </row>
    <row r="74" spans="3:12" s="31" customFormat="1" ht="18" customHeight="1">
      <c r="C74" s="182" t="s">
        <v>132</v>
      </c>
      <c r="D74" s="352"/>
      <c r="E74" s="352"/>
      <c r="F74" s="352"/>
      <c r="G74" s="352"/>
      <c r="H74" s="352"/>
      <c r="I74" s="352"/>
      <c r="J74" s="352"/>
      <c r="K74" s="183" t="s">
        <v>135</v>
      </c>
    </row>
    <row r="75" spans="3:12" s="31" customFormat="1" ht="18" customHeight="1">
      <c r="C75" s="184" t="s">
        <v>136</v>
      </c>
      <c r="D75" s="352" t="s">
        <v>121</v>
      </c>
      <c r="E75" s="352"/>
      <c r="F75" s="352"/>
      <c r="G75" s="352"/>
      <c r="H75" s="352"/>
      <c r="I75" s="352"/>
      <c r="J75" s="352"/>
      <c r="K75" s="177">
        <f>SUMIF(D5:D65,"A",H5:H65)</f>
        <v>0</v>
      </c>
    </row>
    <row r="76" spans="3:12" s="31" customFormat="1" ht="18" customHeight="1">
      <c r="C76" s="184" t="s">
        <v>122</v>
      </c>
      <c r="D76" s="352" t="s">
        <v>123</v>
      </c>
      <c r="E76" s="352"/>
      <c r="F76" s="352"/>
      <c r="G76" s="352"/>
      <c r="H76" s="352"/>
      <c r="I76" s="352"/>
      <c r="J76" s="352"/>
      <c r="K76" s="177">
        <f>SUMIF(D6:D66,"B",H6:H66)</f>
        <v>0</v>
      </c>
      <c r="L76" s="176"/>
    </row>
    <row r="77" spans="3:12" ht="18" customHeight="1">
      <c r="C77" s="184" t="s">
        <v>124</v>
      </c>
      <c r="D77" s="352" t="s">
        <v>125</v>
      </c>
      <c r="E77" s="352"/>
      <c r="F77" s="352"/>
      <c r="G77" s="352"/>
      <c r="H77" s="352"/>
      <c r="I77" s="352"/>
      <c r="J77" s="352"/>
      <c r="K77" s="177">
        <f>SUMIF(D7:D68,"C",H7:H68)</f>
        <v>0</v>
      </c>
    </row>
    <row r="78" spans="3:12" ht="18" customHeight="1">
      <c r="C78" s="184" t="s">
        <v>126</v>
      </c>
      <c r="D78" s="352" t="s">
        <v>127</v>
      </c>
      <c r="E78" s="352"/>
      <c r="F78" s="352"/>
      <c r="G78" s="352"/>
      <c r="H78" s="352"/>
      <c r="I78" s="352"/>
      <c r="J78" s="352"/>
      <c r="K78" s="177">
        <f>SUMIF(D8:D69,"D",H8:H69)</f>
        <v>0</v>
      </c>
    </row>
    <row r="79" spans="3:12" ht="18" customHeight="1">
      <c r="C79" s="184" t="s">
        <v>128</v>
      </c>
      <c r="D79" s="352" t="s">
        <v>129</v>
      </c>
      <c r="E79" s="352"/>
      <c r="F79" s="352"/>
      <c r="G79" s="352"/>
      <c r="H79" s="352"/>
      <c r="I79" s="352"/>
      <c r="J79" s="352"/>
      <c r="K79" s="177">
        <f>SUMIF(D9:D70,"E",H9:H70)</f>
        <v>0</v>
      </c>
    </row>
    <row r="80" spans="3:12" ht="18" customHeight="1">
      <c r="C80" s="184" t="s">
        <v>130</v>
      </c>
      <c r="D80" s="352" t="s">
        <v>133</v>
      </c>
      <c r="E80" s="352"/>
      <c r="F80" s="352"/>
      <c r="G80" s="352"/>
      <c r="H80" s="352"/>
      <c r="I80" s="352"/>
      <c r="J80" s="352"/>
      <c r="K80" s="177">
        <f>SUMIF(D10:D71,"F",H10:H71)</f>
        <v>0</v>
      </c>
    </row>
    <row r="81" spans="3:11" ht="18" customHeight="1">
      <c r="C81" s="184" t="s">
        <v>131</v>
      </c>
      <c r="D81" s="352" t="s">
        <v>134</v>
      </c>
      <c r="E81" s="352"/>
      <c r="F81" s="352"/>
      <c r="G81" s="352"/>
      <c r="H81" s="352"/>
      <c r="I81" s="352"/>
      <c r="J81" s="352"/>
      <c r="K81" s="177">
        <f>SUMIF(D11:D72,"G",H11:H72)</f>
        <v>0</v>
      </c>
    </row>
    <row r="82" spans="3:11" ht="18" customHeight="1">
      <c r="C82" s="355" t="s">
        <v>137</v>
      </c>
      <c r="D82" s="355"/>
      <c r="E82" s="355"/>
      <c r="F82" s="355"/>
      <c r="G82" s="355"/>
      <c r="H82" s="355"/>
      <c r="I82" s="355"/>
      <c r="J82" s="355"/>
      <c r="K82" s="178">
        <f>SUM(J75:K81)</f>
        <v>0</v>
      </c>
    </row>
    <row r="83" spans="3:11" s="31" customFormat="1" ht="18" customHeight="1">
      <c r="C83" s="34"/>
      <c r="D83" s="34"/>
      <c r="G83" s="181"/>
      <c r="I83" s="196"/>
    </row>
    <row r="84" spans="3:11" s="31" customFormat="1" ht="18" customHeight="1">
      <c r="C84" s="39"/>
      <c r="D84" s="39"/>
      <c r="G84" s="181"/>
      <c r="I84" s="196"/>
    </row>
    <row r="85" spans="3:11" ht="18" customHeight="1">
      <c r="C85" s="40"/>
      <c r="D85" s="40"/>
      <c r="I85" s="198"/>
    </row>
    <row r="86" spans="3:11" ht="18" customHeight="1">
      <c r="C86" s="40"/>
      <c r="D86" s="40"/>
      <c r="I86" s="198"/>
    </row>
    <row r="87" spans="3:11" ht="18" customHeight="1">
      <c r="D87" s="33"/>
    </row>
    <row r="88" spans="3:11" ht="18" customHeight="1">
      <c r="D88" s="33"/>
    </row>
    <row r="89" spans="3:11" ht="18" customHeight="1">
      <c r="D89" s="33"/>
    </row>
  </sheetData>
  <mergeCells count="41">
    <mergeCell ref="C82:J82"/>
    <mergeCell ref="D74:J74"/>
    <mergeCell ref="D75:J75"/>
    <mergeCell ref="D76:J76"/>
    <mergeCell ref="D77:J77"/>
    <mergeCell ref="D78:J78"/>
    <mergeCell ref="D79:J79"/>
    <mergeCell ref="D80:J80"/>
    <mergeCell ref="D81:J81"/>
    <mergeCell ref="D2:D4"/>
    <mergeCell ref="J70:K70"/>
    <mergeCell ref="C71:E71"/>
    <mergeCell ref="C25:C27"/>
    <mergeCell ref="C28:C30"/>
    <mergeCell ref="C31:C33"/>
    <mergeCell ref="C72:E72"/>
    <mergeCell ref="C37:C44"/>
    <mergeCell ref="C45:C47"/>
    <mergeCell ref="C48:C50"/>
    <mergeCell ref="C51:C53"/>
    <mergeCell ref="C54:C56"/>
    <mergeCell ref="C57:C59"/>
    <mergeCell ref="C60:C62"/>
    <mergeCell ref="C63:C65"/>
    <mergeCell ref="C70:E70"/>
    <mergeCell ref="C1:K1"/>
    <mergeCell ref="C34:C36"/>
    <mergeCell ref="J2:K2"/>
    <mergeCell ref="O2:P2"/>
    <mergeCell ref="J3:J4"/>
    <mergeCell ref="K3:K4"/>
    <mergeCell ref="C5:C7"/>
    <mergeCell ref="C8:C13"/>
    <mergeCell ref="C2:C4"/>
    <mergeCell ref="E2:E3"/>
    <mergeCell ref="F2:F3"/>
    <mergeCell ref="G2:G4"/>
    <mergeCell ref="H2:H3"/>
    <mergeCell ref="I2:I4"/>
    <mergeCell ref="C14:C16"/>
    <mergeCell ref="C17:C24"/>
  </mergeCells>
  <phoneticPr fontId="7"/>
  <dataValidations count="2">
    <dataValidation type="list" allowBlank="1" showInputMessage="1" showErrorMessage="1" sqref="G45:G50 G54:G59 G8:G13 J54:J56 J14:J27" xr:uid="{088F5E6D-C71B-4571-8861-B8C36FA51722}">
      <formula1>"〇"</formula1>
    </dataValidation>
    <dataValidation type="list" allowBlank="1" showInputMessage="1" showErrorMessage="1" sqref="D90:D1048576 D1 D5:D73" xr:uid="{0ED553A0-90F3-48A7-8550-A9B92243ACDD}">
      <formula1>"A,B,C,D,E,F,G"</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cellComments="asDisplayed" r:id="rId1"/>
  <headerFooter scaleWithDoc="0" alignWithMargins="0">
    <oddHeader>&amp;L&amp;"ＭＳ 明朝,標準"様式第１号－５－①（第７条関係）</oddHeader>
    <oddFooter>&amp;C&amp;"ＭＳ 明朝,標準"- &amp;P -</oddFooter>
  </headerFooter>
  <rowBreaks count="1" manualBreakCount="1">
    <brk id="47" min="2" max="9" man="1"/>
  </rowBreaks>
  <colBreaks count="1" manualBreakCount="1">
    <brk id="1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1-3事業計画書６,7,8</vt:lpstr>
      <vt:lpstr>1-4 収支予算書【自動計算】</vt:lpstr>
      <vt:lpstr>1-5支出計画（１年目）</vt:lpstr>
      <vt:lpstr>1-5 支出計画（２年目）</vt:lpstr>
      <vt:lpstr>Sheet1</vt:lpstr>
      <vt:lpstr>'1-3事業計画書６,7,8'!Print_Area</vt:lpstr>
      <vt:lpstr>'1-4 収支予算書【自動計算】'!Print_Area</vt:lpstr>
      <vt:lpstr>'1-5 支出計画（２年目）'!Print_Area</vt:lpstr>
      <vt:lpstr>'1-5支出計画（１年目）'!Print_Area</vt:lpstr>
      <vt:lpstr>'1-5 支出計画（２年目）'!Print_Titles</vt:lpstr>
      <vt:lpstr>'1-5支出計画（１年目）'!Print_Titles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plaza133</dc:creator>
  <cp:lastModifiedBy>plaza34</cp:lastModifiedBy>
  <cp:lastPrinted>2024-03-27T01:36:25Z</cp:lastPrinted>
  <dcterms:created xsi:type="dcterms:W3CDTF">2021-08-02T05:20:55Z</dcterms:created>
  <dcterms:modified xsi:type="dcterms:W3CDTF">2024-03-27T01:43:44Z</dcterms:modified>
</cp:coreProperties>
</file>